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deo1\Desktop\"/>
    </mc:Choice>
  </mc:AlternateContent>
  <bookViews>
    <workbookView xWindow="480" yWindow="135" windowWidth="27795" windowHeight="12330"/>
  </bookViews>
  <sheets>
    <sheet name="6" sheetId="1" r:id="rId1"/>
  </sheets>
  <definedNames>
    <definedName name="иии">#REF!</definedName>
    <definedName name="ммм">#REF!</definedName>
    <definedName name="ььь">#REF!</definedName>
  </definedNames>
  <calcPr calcId="152511" concurrentCalc="0"/>
</workbook>
</file>

<file path=xl/calcChain.xml><?xml version="1.0" encoding="utf-8"?>
<calcChain xmlns="http://schemas.openxmlformats.org/spreadsheetml/2006/main">
  <c r="W48" i="1" l="1"/>
  <c r="W44" i="1"/>
  <c r="Q82" i="1"/>
  <c r="P48" i="1"/>
  <c r="P44" i="1"/>
  <c r="P82" i="1"/>
  <c r="I48" i="1"/>
  <c r="I57" i="1"/>
  <c r="I44" i="1"/>
  <c r="O82" i="1"/>
  <c r="S48" i="1"/>
  <c r="S44" i="1"/>
  <c r="T48" i="1"/>
  <c r="T44" i="1"/>
  <c r="N82" i="1"/>
  <c r="L48" i="1"/>
  <c r="L44" i="1"/>
  <c r="M48" i="1"/>
  <c r="M44" i="1"/>
  <c r="M82" i="1"/>
  <c r="E48" i="1"/>
  <c r="E44" i="1"/>
  <c r="F48" i="1"/>
  <c r="F44" i="1"/>
  <c r="K82" i="1"/>
  <c r="J82" i="1"/>
  <c r="I82" i="1"/>
  <c r="G82" i="1"/>
  <c r="J80" i="1"/>
  <c r="I80" i="1"/>
  <c r="G80" i="1"/>
  <c r="Q79" i="1"/>
  <c r="P79" i="1"/>
  <c r="O79" i="1"/>
  <c r="N79" i="1"/>
  <c r="M79" i="1"/>
  <c r="K79" i="1"/>
  <c r="J79" i="1"/>
  <c r="I79" i="1"/>
  <c r="G79" i="1"/>
  <c r="X22" i="1"/>
  <c r="X21" i="1"/>
  <c r="X27" i="1"/>
  <c r="X34" i="1"/>
  <c r="X36" i="1"/>
  <c r="X32" i="1"/>
  <c r="X48" i="1"/>
  <c r="X44" i="1"/>
  <c r="X20" i="1"/>
  <c r="X10" i="1"/>
  <c r="X66" i="1"/>
  <c r="X61" i="1"/>
  <c r="X62" i="1"/>
  <c r="X60" i="1"/>
  <c r="X64" i="1"/>
  <c r="X65" i="1"/>
  <c r="X63" i="1"/>
  <c r="X67" i="1"/>
  <c r="W22" i="1"/>
  <c r="W21" i="1"/>
  <c r="W27" i="1"/>
  <c r="W34" i="1"/>
  <c r="W36" i="1"/>
  <c r="W32" i="1"/>
  <c r="W20" i="1"/>
  <c r="W10" i="1"/>
  <c r="W66" i="1"/>
  <c r="W61" i="1"/>
  <c r="W62" i="1"/>
  <c r="W60" i="1"/>
  <c r="W64" i="1"/>
  <c r="W65" i="1"/>
  <c r="W63" i="1"/>
  <c r="W67" i="1"/>
  <c r="V22" i="1"/>
  <c r="V21" i="1"/>
  <c r="V27" i="1"/>
  <c r="V34" i="1"/>
  <c r="V36" i="1"/>
  <c r="V32" i="1"/>
  <c r="V48" i="1"/>
  <c r="V44" i="1"/>
  <c r="V20" i="1"/>
  <c r="V10" i="1"/>
  <c r="V66" i="1"/>
  <c r="V61" i="1"/>
  <c r="V62" i="1"/>
  <c r="V60" i="1"/>
  <c r="V64" i="1"/>
  <c r="V65" i="1"/>
  <c r="V63" i="1"/>
  <c r="V67" i="1"/>
  <c r="U22" i="1"/>
  <c r="U21" i="1"/>
  <c r="U27" i="1"/>
  <c r="U34" i="1"/>
  <c r="U36" i="1"/>
  <c r="U32" i="1"/>
  <c r="U48" i="1"/>
  <c r="U44" i="1"/>
  <c r="U20" i="1"/>
  <c r="U10" i="1"/>
  <c r="U66" i="1"/>
  <c r="U61" i="1"/>
  <c r="U62" i="1"/>
  <c r="U60" i="1"/>
  <c r="U64" i="1"/>
  <c r="U65" i="1"/>
  <c r="U63" i="1"/>
  <c r="U67" i="1"/>
  <c r="T22" i="1"/>
  <c r="T21" i="1"/>
  <c r="T27" i="1"/>
  <c r="T34" i="1"/>
  <c r="T36" i="1"/>
  <c r="T32" i="1"/>
  <c r="T20" i="1"/>
  <c r="T10" i="1"/>
  <c r="T66" i="1"/>
  <c r="T61" i="1"/>
  <c r="T62" i="1"/>
  <c r="T60" i="1"/>
  <c r="T64" i="1"/>
  <c r="T65" i="1"/>
  <c r="T63" i="1"/>
  <c r="T67" i="1"/>
  <c r="S22" i="1"/>
  <c r="S21" i="1"/>
  <c r="S27" i="1"/>
  <c r="S34" i="1"/>
  <c r="S36" i="1"/>
  <c r="S32" i="1"/>
  <c r="S20" i="1"/>
  <c r="S10" i="1"/>
  <c r="S66" i="1"/>
  <c r="S61" i="1"/>
  <c r="S62" i="1"/>
  <c r="S60" i="1"/>
  <c r="S64" i="1"/>
  <c r="S65" i="1"/>
  <c r="S63" i="1"/>
  <c r="S67" i="1"/>
  <c r="R67" i="1"/>
  <c r="Q22" i="1"/>
  <c r="Q21" i="1"/>
  <c r="Q27" i="1"/>
  <c r="Q34" i="1"/>
  <c r="Q36" i="1"/>
  <c r="Q32" i="1"/>
  <c r="Q48" i="1"/>
  <c r="Q44" i="1"/>
  <c r="Q20" i="1"/>
  <c r="Q10" i="1"/>
  <c r="Q66" i="1"/>
  <c r="Q61" i="1"/>
  <c r="Q62" i="1"/>
  <c r="Q60" i="1"/>
  <c r="Q64" i="1"/>
  <c r="Q65" i="1"/>
  <c r="Q63" i="1"/>
  <c r="Q67" i="1"/>
  <c r="P22" i="1"/>
  <c r="P21" i="1"/>
  <c r="P27" i="1"/>
  <c r="P34" i="1"/>
  <c r="P36" i="1"/>
  <c r="P32" i="1"/>
  <c r="P20" i="1"/>
  <c r="P10" i="1"/>
  <c r="P66" i="1"/>
  <c r="P61" i="1"/>
  <c r="P62" i="1"/>
  <c r="P60" i="1"/>
  <c r="P64" i="1"/>
  <c r="P65" i="1"/>
  <c r="P63" i="1"/>
  <c r="P67" i="1"/>
  <c r="O22" i="1"/>
  <c r="O21" i="1"/>
  <c r="O27" i="1"/>
  <c r="O34" i="1"/>
  <c r="O36" i="1"/>
  <c r="O32" i="1"/>
  <c r="O48" i="1"/>
  <c r="O44" i="1"/>
  <c r="O20" i="1"/>
  <c r="O10" i="1"/>
  <c r="O66" i="1"/>
  <c r="O61" i="1"/>
  <c r="O62" i="1"/>
  <c r="O60" i="1"/>
  <c r="O64" i="1"/>
  <c r="O65" i="1"/>
  <c r="O63" i="1"/>
  <c r="O67" i="1"/>
  <c r="N22" i="1"/>
  <c r="N21" i="1"/>
  <c r="N27" i="1"/>
  <c r="N34" i="1"/>
  <c r="N36" i="1"/>
  <c r="N32" i="1"/>
  <c r="N48" i="1"/>
  <c r="N44" i="1"/>
  <c r="N20" i="1"/>
  <c r="N10" i="1"/>
  <c r="N66" i="1"/>
  <c r="N61" i="1"/>
  <c r="N62" i="1"/>
  <c r="N60" i="1"/>
  <c r="N64" i="1"/>
  <c r="N65" i="1"/>
  <c r="N63" i="1"/>
  <c r="N67" i="1"/>
  <c r="M22" i="1"/>
  <c r="M21" i="1"/>
  <c r="M27" i="1"/>
  <c r="M34" i="1"/>
  <c r="M36" i="1"/>
  <c r="M32" i="1"/>
  <c r="M20" i="1"/>
  <c r="M10" i="1"/>
  <c r="M66" i="1"/>
  <c r="M61" i="1"/>
  <c r="M62" i="1"/>
  <c r="M60" i="1"/>
  <c r="M64" i="1"/>
  <c r="M65" i="1"/>
  <c r="M63" i="1"/>
  <c r="M67" i="1"/>
  <c r="L22" i="1"/>
  <c r="L21" i="1"/>
  <c r="L27" i="1"/>
  <c r="L34" i="1"/>
  <c r="L36" i="1"/>
  <c r="L32" i="1"/>
  <c r="L20" i="1"/>
  <c r="L10" i="1"/>
  <c r="L66" i="1"/>
  <c r="L61" i="1"/>
  <c r="L62" i="1"/>
  <c r="L60" i="1"/>
  <c r="L64" i="1"/>
  <c r="L65" i="1"/>
  <c r="L63" i="1"/>
  <c r="L67" i="1"/>
  <c r="K67" i="1"/>
  <c r="J22" i="1"/>
  <c r="J21" i="1"/>
  <c r="J27" i="1"/>
  <c r="J34" i="1"/>
  <c r="J36" i="1"/>
  <c r="J32" i="1"/>
  <c r="J48" i="1"/>
  <c r="J44" i="1"/>
  <c r="J20" i="1"/>
  <c r="J10" i="1"/>
  <c r="J66" i="1"/>
  <c r="J61" i="1"/>
  <c r="J62" i="1"/>
  <c r="J60" i="1"/>
  <c r="J64" i="1"/>
  <c r="J65" i="1"/>
  <c r="J63" i="1"/>
  <c r="J67" i="1"/>
  <c r="I22" i="1"/>
  <c r="I21" i="1"/>
  <c r="I27" i="1"/>
  <c r="I34" i="1"/>
  <c r="I36" i="1"/>
  <c r="I32" i="1"/>
  <c r="I20" i="1"/>
  <c r="I10" i="1"/>
  <c r="I66" i="1"/>
  <c r="I61" i="1"/>
  <c r="I62" i="1"/>
  <c r="I60" i="1"/>
  <c r="I64" i="1"/>
  <c r="I65" i="1"/>
  <c r="I63" i="1"/>
  <c r="I67" i="1"/>
  <c r="H22" i="1"/>
  <c r="H21" i="1"/>
  <c r="H27" i="1"/>
  <c r="H34" i="1"/>
  <c r="H36" i="1"/>
  <c r="H32" i="1"/>
  <c r="H48" i="1"/>
  <c r="H44" i="1"/>
  <c r="H20" i="1"/>
  <c r="H10" i="1"/>
  <c r="H66" i="1"/>
  <c r="H61" i="1"/>
  <c r="H62" i="1"/>
  <c r="H60" i="1"/>
  <c r="H64" i="1"/>
  <c r="H65" i="1"/>
  <c r="H63" i="1"/>
  <c r="H67" i="1"/>
  <c r="G22" i="1"/>
  <c r="G21" i="1"/>
  <c r="G27" i="1"/>
  <c r="G34" i="1"/>
  <c r="G36" i="1"/>
  <c r="G32" i="1"/>
  <c r="G48" i="1"/>
  <c r="G44" i="1"/>
  <c r="G20" i="1"/>
  <c r="G10" i="1"/>
  <c r="G66" i="1"/>
  <c r="G61" i="1"/>
  <c r="G62" i="1"/>
  <c r="G60" i="1"/>
  <c r="G64" i="1"/>
  <c r="G65" i="1"/>
  <c r="G63" i="1"/>
  <c r="G67" i="1"/>
  <c r="F22" i="1"/>
  <c r="F21" i="1"/>
  <c r="F27" i="1"/>
  <c r="F34" i="1"/>
  <c r="F36" i="1"/>
  <c r="F32" i="1"/>
  <c r="F20" i="1"/>
  <c r="F10" i="1"/>
  <c r="F66" i="1"/>
  <c r="F61" i="1"/>
  <c r="F62" i="1"/>
  <c r="F60" i="1"/>
  <c r="F64" i="1"/>
  <c r="F65" i="1"/>
  <c r="F63" i="1"/>
  <c r="F67" i="1"/>
  <c r="E22" i="1"/>
  <c r="E21" i="1"/>
  <c r="E27" i="1"/>
  <c r="E34" i="1"/>
  <c r="E36" i="1"/>
  <c r="E32" i="1"/>
  <c r="E20" i="1"/>
  <c r="E10" i="1"/>
  <c r="E66" i="1"/>
  <c r="E61" i="1"/>
  <c r="E62" i="1"/>
  <c r="E60" i="1"/>
  <c r="E64" i="1"/>
  <c r="E65" i="1"/>
  <c r="E63" i="1"/>
  <c r="E67" i="1"/>
  <c r="D67" i="1"/>
  <c r="R66" i="1"/>
  <c r="K66" i="1"/>
  <c r="D66" i="1"/>
  <c r="R65" i="1"/>
  <c r="K65" i="1"/>
  <c r="D65" i="1"/>
  <c r="R64" i="1"/>
  <c r="K64" i="1"/>
  <c r="D64" i="1"/>
  <c r="R63" i="1"/>
  <c r="K63" i="1"/>
  <c r="D63" i="1"/>
  <c r="R62" i="1"/>
  <c r="K62" i="1"/>
  <c r="D62" i="1"/>
  <c r="R61" i="1"/>
  <c r="K61" i="1"/>
  <c r="D61" i="1"/>
  <c r="R60" i="1"/>
  <c r="K60" i="1"/>
  <c r="D60" i="1"/>
  <c r="W59" i="1"/>
  <c r="T59" i="1"/>
  <c r="S59" i="1"/>
  <c r="R21" i="1"/>
  <c r="R27" i="1"/>
  <c r="R32" i="1"/>
  <c r="R42" i="1"/>
  <c r="R43" i="1"/>
  <c r="R44" i="1"/>
  <c r="R59" i="1"/>
  <c r="P59" i="1"/>
  <c r="M59" i="1"/>
  <c r="L59" i="1"/>
  <c r="K21" i="1"/>
  <c r="K27" i="1"/>
  <c r="K32" i="1"/>
  <c r="K42" i="1"/>
  <c r="K43" i="1"/>
  <c r="K44" i="1"/>
  <c r="K59" i="1"/>
  <c r="I59" i="1"/>
  <c r="F59" i="1"/>
  <c r="E59" i="1"/>
  <c r="D21" i="1"/>
  <c r="D27" i="1"/>
  <c r="D32" i="1"/>
  <c r="D42" i="1"/>
  <c r="D43" i="1"/>
  <c r="D44" i="1"/>
  <c r="D59" i="1"/>
  <c r="R58" i="1"/>
  <c r="K58" i="1"/>
  <c r="D58" i="1"/>
  <c r="R57" i="1"/>
  <c r="K57" i="1"/>
  <c r="D57" i="1"/>
  <c r="R56" i="1"/>
  <c r="K56" i="1"/>
  <c r="D56" i="1"/>
  <c r="R55" i="1"/>
  <c r="K55" i="1"/>
  <c r="D55" i="1"/>
  <c r="R54" i="1"/>
  <c r="K54" i="1"/>
  <c r="D54" i="1"/>
  <c r="R53" i="1"/>
  <c r="K53" i="1"/>
  <c r="D53" i="1"/>
  <c r="R52" i="1"/>
  <c r="K52" i="1"/>
  <c r="D52" i="1"/>
  <c r="R51" i="1"/>
  <c r="K51" i="1"/>
  <c r="D51" i="1"/>
  <c r="R50" i="1"/>
  <c r="K50" i="1"/>
  <c r="D50" i="1"/>
  <c r="R48" i="1"/>
  <c r="K48" i="1"/>
  <c r="D48" i="1"/>
  <c r="R47" i="1"/>
  <c r="K47" i="1"/>
  <c r="D47" i="1"/>
  <c r="R46" i="1"/>
  <c r="K46" i="1"/>
  <c r="D46" i="1"/>
  <c r="R45" i="1"/>
  <c r="K45" i="1"/>
  <c r="D45" i="1"/>
  <c r="R41" i="1"/>
  <c r="K41" i="1"/>
  <c r="D41" i="1"/>
  <c r="R40" i="1"/>
  <c r="K40" i="1"/>
  <c r="D40" i="1"/>
  <c r="R39" i="1"/>
  <c r="K39" i="1"/>
  <c r="D39" i="1"/>
  <c r="R38" i="1"/>
  <c r="K38" i="1"/>
  <c r="D38" i="1"/>
  <c r="R37" i="1"/>
  <c r="K37" i="1"/>
  <c r="D37" i="1"/>
  <c r="R36" i="1"/>
  <c r="K36" i="1"/>
  <c r="D36" i="1"/>
  <c r="R35" i="1"/>
  <c r="K35" i="1"/>
  <c r="D35" i="1"/>
  <c r="R34" i="1"/>
  <c r="K34" i="1"/>
  <c r="D34" i="1"/>
  <c r="R31" i="1"/>
  <c r="K31" i="1"/>
  <c r="D31" i="1"/>
  <c r="R30" i="1"/>
  <c r="K30" i="1"/>
  <c r="D30" i="1"/>
  <c r="R29" i="1"/>
  <c r="K29" i="1"/>
  <c r="D29" i="1"/>
  <c r="R26" i="1"/>
  <c r="K26" i="1"/>
  <c r="D26" i="1"/>
  <c r="R25" i="1"/>
  <c r="K25" i="1"/>
  <c r="D25" i="1"/>
  <c r="R24" i="1"/>
  <c r="K24" i="1"/>
  <c r="D24" i="1"/>
  <c r="R22" i="1"/>
  <c r="K22" i="1"/>
  <c r="D22" i="1"/>
  <c r="R20" i="1"/>
  <c r="K20" i="1"/>
  <c r="D20" i="1"/>
  <c r="W19" i="1"/>
  <c r="T19" i="1"/>
  <c r="S19" i="1"/>
  <c r="R12" i="1"/>
  <c r="R13" i="1"/>
  <c r="R14" i="1"/>
  <c r="R15" i="1"/>
  <c r="R16" i="1"/>
  <c r="R17" i="1"/>
  <c r="R18" i="1"/>
  <c r="R19" i="1"/>
  <c r="P19" i="1"/>
  <c r="M19" i="1"/>
  <c r="L19" i="1"/>
  <c r="K12" i="1"/>
  <c r="K13" i="1"/>
  <c r="K14" i="1"/>
  <c r="K15" i="1"/>
  <c r="K16" i="1"/>
  <c r="K17" i="1"/>
  <c r="K18" i="1"/>
  <c r="K19" i="1"/>
  <c r="I19" i="1"/>
  <c r="F19" i="1"/>
  <c r="E19" i="1"/>
  <c r="D12" i="1"/>
  <c r="D13" i="1"/>
  <c r="D14" i="1"/>
  <c r="D15" i="1"/>
  <c r="D16" i="1"/>
  <c r="D17" i="1"/>
  <c r="D18" i="1"/>
  <c r="D19" i="1"/>
  <c r="R10" i="1"/>
  <c r="K10" i="1"/>
  <c r="D10" i="1"/>
</calcChain>
</file>

<file path=xl/sharedStrings.xml><?xml version="1.0" encoding="utf-8"?>
<sst xmlns="http://schemas.openxmlformats.org/spreadsheetml/2006/main" count="162" uniqueCount="110">
  <si>
    <t>III. Показатели по поступлениям и выплатам МБОУ Гимназия 6</t>
  </si>
  <si>
    <t>на 01 января 2019 г.</t>
  </si>
  <si>
    <t>на 01 января 2020 г.</t>
  </si>
  <si>
    <t>на 01 января 2021 г.</t>
  </si>
  <si>
    <t>Наименование показателя</t>
  </si>
  <si>
    <t>Код строки</t>
  </si>
  <si>
    <t>Код по бюджетной классификации РФ*</t>
  </si>
  <si>
    <t>Объем финансового обеспечения 2019  финансовый год , руб.(с точностью до двух знаков после запятой - 0,00)</t>
  </si>
  <si>
    <t>Объем финансового обеспечения на первый 2020 год планового периода, руб.(с точностью до двух знаков после запятой - 0,00)</t>
  </si>
  <si>
    <t>Объем финансового обеспечения на второй 2021 год планового периода, руб.(с точностью до двух знаков после запятой - 0,00)</t>
  </si>
  <si>
    <t>Всего</t>
  </si>
  <si>
    <t>в том числе</t>
  </si>
  <si>
    <t>субсидии на финансовое обеспечение выполнения муниципального задания</t>
  </si>
  <si>
    <t>субсидии, предосталяемые в соответствии с абзацем вторым пункта 1 статьи 78.1 Бюджетного кодекса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</si>
  <si>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</si>
  <si>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</si>
  <si>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 платной основе и от иной приносящей доход деятельности</t>
  </si>
  <si>
    <t>всего</t>
  </si>
  <si>
    <t>из них гранты</t>
  </si>
  <si>
    <t>Поступления от доходов, всего</t>
  </si>
  <si>
    <t>х</t>
  </si>
  <si>
    <t>в том числе:                                      доходы от собственности</t>
  </si>
  <si>
    <t>доходы от собственности</t>
  </si>
  <si>
    <t>доходы от оказания услуг, работ</t>
  </si>
  <si>
    <t>00000000000000000130</t>
  </si>
  <si>
    <t>доходы от штрафов,пеней,иных сумм принудительного изъятия</t>
  </si>
  <si>
    <t>00000000000000000140</t>
  </si>
  <si>
    <t>безвозмездные поступления от наднациональных организаций,правительств иностранных государств,международных финансовых организаций</t>
  </si>
  <si>
    <t xml:space="preserve">иные субсидии,предоставленные из бюджета </t>
  </si>
  <si>
    <t>00000000000000000180</t>
  </si>
  <si>
    <t>прочие доходы</t>
  </si>
  <si>
    <t>доходы от операций с активами</t>
  </si>
  <si>
    <t>проверка</t>
  </si>
  <si>
    <t>Выплаты по расходам, всего:</t>
  </si>
  <si>
    <t>в том числе на  выплаты  персоналу всего:</t>
  </si>
  <si>
    <t>из них оплата труда и начисления на выплаты по оплате труда</t>
  </si>
  <si>
    <t>110</t>
  </si>
  <si>
    <t>из них:</t>
  </si>
  <si>
    <t xml:space="preserve"> заработная плата</t>
  </si>
  <si>
    <t>111</t>
  </si>
  <si>
    <t>иные выплаты персоналу учреждений, за исключением фонда оплаты труда</t>
  </si>
  <si>
    <t>112</t>
  </si>
  <si>
    <t>начисления на выплаты по оплате труда</t>
  </si>
  <si>
    <t>119</t>
  </si>
  <si>
    <t>Социальные и иные выплаты населению, всего</t>
  </si>
  <si>
    <t>300</t>
  </si>
  <si>
    <t>Пособия по социальной помощи населению</t>
  </si>
  <si>
    <t>321</t>
  </si>
  <si>
    <t>Приобретение товаров, работ, услуг в пользу граждан в целях их социального обеспечения</t>
  </si>
  <si>
    <t>323</t>
  </si>
  <si>
    <t>Иные выплаты</t>
  </si>
  <si>
    <t>360</t>
  </si>
  <si>
    <t>Уплата налогов,сборов и иных платежей, всего</t>
  </si>
  <si>
    <t>800</t>
  </si>
  <si>
    <t>Исполнение судеюных актов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</si>
  <si>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</si>
  <si>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государственных органов), органов местного самоуправления, либо должностных лиц этих органов, а также в результате деятельности учреждений.</t>
  </si>
  <si>
    <t>831</t>
  </si>
  <si>
    <t>850</t>
  </si>
  <si>
    <t>Уплата налога на имущество и земельного налога</t>
  </si>
  <si>
    <t>851</t>
  </si>
  <si>
    <t>Уплата земельного налога</t>
  </si>
  <si>
    <t xml:space="preserve">Уплата налога на имущество </t>
  </si>
  <si>
    <t>Уплата прочих налогов, сборов</t>
  </si>
  <si>
    <t>852</t>
  </si>
  <si>
    <t>Уплата иных платежей</t>
  </si>
  <si>
    <t>853</t>
  </si>
  <si>
    <t>Безвозмездные перечисления организациям</t>
  </si>
  <si>
    <t>Прочие расходы (кроме расходов на закупку товаров,рабо, услуг)</t>
  </si>
  <si>
    <t>Расходы на закупку товаров, работ,услуг, всего</t>
  </si>
  <si>
    <t>240</t>
  </si>
  <si>
    <t>Услуги связи</t>
  </si>
  <si>
    <t>244</t>
  </si>
  <si>
    <t>Транспортные услуги</t>
  </si>
  <si>
    <t>Коммунальные услуги</t>
  </si>
  <si>
    <t>Отопление, горячее водоснабжение</t>
  </si>
  <si>
    <t>Электроэнергия</t>
  </si>
  <si>
    <t>Водоснабжение, водоотведение</t>
  </si>
  <si>
    <t>Твердые коммун. отходы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</si>
  <si>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</si>
  <si>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</si>
  <si>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</si>
  <si>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</si>
  <si>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</si>
  <si>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Поступление финансовых активов, всего:</t>
  </si>
  <si>
    <t>из них:                                     увеличение остатков средств</t>
  </si>
  <si>
    <t>прочие поступления</t>
  </si>
  <si>
    <t>Выбытие финансовых активов, всего</t>
  </si>
  <si>
    <t>из них:                                       уменьшение остатков средств</t>
  </si>
  <si>
    <t>прочие выбытия</t>
  </si>
  <si>
    <t xml:space="preserve">Остаток средств на начало года </t>
  </si>
  <si>
    <t xml:space="preserve">Остаток средств на конец года </t>
  </si>
  <si>
    <t>Показатели выплат по расходам на закупку товаров, работ,услуг МБОУ Гимназия№ 6</t>
  </si>
  <si>
    <t>на 01 января 2019г.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</si>
  <si>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</si>
  <si>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 0,00)</t>
  </si>
  <si>
    <t>всего на закупки</t>
  </si>
  <si>
    <t>в соответствии с Федеральным законом от 5 апреля 2013г. №44-ФЗ "О контрактной системе в сфере закупок товаров,работ,услуг для обеспечения государственных нужд"</t>
  </si>
  <si>
    <t>в соответствии с Федеральным законом от 18 июля 2011 г. №223-ФЗ "О закупках товаров,работ, услуг отдельными видами юридических лиц"</t>
  </si>
  <si>
    <t>на 2019г. очередной финансовый год</t>
  </si>
  <si>
    <t>на 2020г.                 1-ый год планового периода</t>
  </si>
  <si>
    <t>на 2021г.       2-ой год планового периода</t>
  </si>
  <si>
    <t>на 2021г.                 2-ой год планового периода</t>
  </si>
  <si>
    <t>на 2020г.               1-ый год планового периода</t>
  </si>
  <si>
    <t>Выплаты по расходам на закупку товаров, работ, услуг всего:</t>
  </si>
  <si>
    <t>0001</t>
  </si>
  <si>
    <t>в том числе:  на оплату контрактов заключенных до начала очередного финансового года :</t>
  </si>
  <si>
    <t>1001</t>
  </si>
  <si>
    <t>на закупку товаров работ, услуг по году начала закупки</t>
  </si>
  <si>
    <t>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</si>
</sst>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name val="Calibri"/>
      <family val="2"/>
      <charset val="204"/>
    </font>
    <font>
      <sz val="11"/>
      <name val="Calibri"/>
      <family val="2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9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62">
    <xf numFmtId="0" fontId="0" fillId="0" borderId="0" xfId="0"/>
    <xf numFmtId="0" fontId="1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4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top" wrapText="1"/>
    </xf>
    <xf numFmtId="2" fontId="5" fillId="2" borderId="10" xfId="0" applyNumberFormat="1" applyFont="1" applyFill="1" applyBorder="1" applyAlignment="1">
      <alignment horizontal="center" vertical="center" wrapText="1"/>
    </xf>
    <xf numFmtId="4" fontId="5" fillId="2" borderId="18" xfId="1" applyNumberFormat="1" applyFont="1" applyFill="1" applyBorder="1" applyAlignment="1">
      <alignment horizontal="center" vertical="center"/>
    </xf>
    <xf numFmtId="4" fontId="7" fillId="2" borderId="6" xfId="1" applyNumberFormat="1" applyFont="1" applyFill="1" applyBorder="1" applyAlignment="1">
      <alignment horizontal="center" vertical="center"/>
    </xf>
    <xf numFmtId="4" fontId="7" fillId="2" borderId="10" xfId="1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19" xfId="0" applyFont="1" applyBorder="1" applyAlignment="1">
      <alignment horizontal="right" vertical="top" wrapText="1"/>
    </xf>
    <xf numFmtId="2" fontId="10" fillId="0" borderId="20" xfId="0" applyNumberFormat="1" applyFont="1" applyBorder="1" applyAlignment="1">
      <alignment horizontal="center" vertical="center" wrapText="1"/>
    </xf>
    <xf numFmtId="4" fontId="10" fillId="2" borderId="18" xfId="1" applyNumberFormat="1" applyFont="1" applyFill="1" applyBorder="1" applyAlignment="1">
      <alignment horizontal="center" vertical="center"/>
    </xf>
    <xf numFmtId="4" fontId="11" fillId="0" borderId="19" xfId="1" applyNumberFormat="1" applyFont="1" applyFill="1" applyBorder="1" applyAlignment="1">
      <alignment horizontal="center" vertical="center"/>
    </xf>
    <xf numFmtId="4" fontId="10" fillId="0" borderId="19" xfId="1" applyNumberFormat="1" applyFont="1" applyFill="1" applyBorder="1" applyAlignment="1">
      <alignment horizontal="center" vertical="center"/>
    </xf>
    <xf numFmtId="4" fontId="11" fillId="0" borderId="20" xfId="1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4" fontId="11" fillId="2" borderId="19" xfId="1" applyNumberFormat="1" applyFont="1" applyFill="1" applyBorder="1" applyAlignment="1">
      <alignment horizontal="center" vertical="center"/>
    </xf>
    <xf numFmtId="4" fontId="10" fillId="2" borderId="19" xfId="1" applyNumberFormat="1" applyFont="1" applyFill="1" applyBorder="1" applyAlignment="1">
      <alignment horizontal="center" vertical="center"/>
    </xf>
    <xf numFmtId="4" fontId="11" fillId="2" borderId="20" xfId="1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0" fontId="12" fillId="0" borderId="19" xfId="0" applyFont="1" applyBorder="1"/>
    <xf numFmtId="0" fontId="13" fillId="0" borderId="19" xfId="0" applyFont="1" applyBorder="1" applyAlignment="1">
      <alignment horizontal="center"/>
    </xf>
    <xf numFmtId="4" fontId="14" fillId="2" borderId="18" xfId="1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 wrapText="1"/>
    </xf>
    <xf numFmtId="4" fontId="5" fillId="2" borderId="21" xfId="1" applyNumberFormat="1" applyFont="1" applyFill="1" applyBorder="1" applyAlignment="1">
      <alignment horizontal="center" vertical="center"/>
    </xf>
    <xf numFmtId="4" fontId="5" fillId="2" borderId="22" xfId="1" applyNumberFormat="1" applyFont="1" applyFill="1" applyBorder="1" applyAlignment="1">
      <alignment horizontal="center" vertical="center"/>
    </xf>
    <xf numFmtId="4" fontId="5" fillId="2" borderId="23" xfId="1" applyNumberFormat="1" applyFont="1" applyFill="1" applyBorder="1" applyAlignment="1">
      <alignment horizontal="center" vertical="center"/>
    </xf>
    <xf numFmtId="0" fontId="15" fillId="0" borderId="0" xfId="0" applyFont="1"/>
    <xf numFmtId="0" fontId="1" fillId="3" borderId="19" xfId="0" applyFont="1" applyFill="1" applyBorder="1" applyAlignment="1">
      <alignment vertical="top" wrapText="1"/>
    </xf>
    <xf numFmtId="0" fontId="1" fillId="3" borderId="19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center" wrapText="1"/>
    </xf>
    <xf numFmtId="4" fontId="16" fillId="3" borderId="24" xfId="1" applyNumberFormat="1" applyFont="1" applyFill="1" applyBorder="1" applyAlignment="1">
      <alignment horizontal="center" vertical="center"/>
    </xf>
    <xf numFmtId="4" fontId="16" fillId="3" borderId="25" xfId="1" applyNumberFormat="1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vertical="top" wrapText="1"/>
    </xf>
    <xf numFmtId="0" fontId="3" fillId="4" borderId="26" xfId="0" applyFont="1" applyFill="1" applyBorder="1" applyAlignment="1">
      <alignment horizontal="center" vertical="top" wrapText="1"/>
    </xf>
    <xf numFmtId="49" fontId="10" fillId="4" borderId="26" xfId="0" applyNumberFormat="1" applyFont="1" applyFill="1" applyBorder="1" applyAlignment="1">
      <alignment horizontal="center" vertical="center" wrapText="1"/>
    </xf>
    <xf numFmtId="4" fontId="11" fillId="4" borderId="19" xfId="1" applyNumberFormat="1" applyFont="1" applyFill="1" applyBorder="1" applyAlignment="1">
      <alignment horizontal="center" vertical="center"/>
    </xf>
    <xf numFmtId="4" fontId="11" fillId="4" borderId="20" xfId="1" applyNumberFormat="1" applyFont="1" applyFill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 wrapText="1"/>
    </xf>
    <xf numFmtId="4" fontId="17" fillId="0" borderId="19" xfId="1" applyNumberFormat="1" applyFont="1" applyFill="1" applyBorder="1" applyAlignment="1">
      <alignment horizontal="center" vertical="center"/>
    </xf>
    <xf numFmtId="49" fontId="5" fillId="3" borderId="20" xfId="0" applyNumberFormat="1" applyFont="1" applyFill="1" applyBorder="1" applyAlignment="1">
      <alignment horizontal="center" vertical="center" wrapText="1"/>
    </xf>
    <xf numFmtId="4" fontId="16" fillId="3" borderId="19" xfId="1" applyNumberFormat="1" applyFont="1" applyFill="1" applyBorder="1" applyAlignment="1">
      <alignment horizontal="center" vertical="center"/>
    </xf>
    <xf numFmtId="4" fontId="16" fillId="3" borderId="20" xfId="1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3" fillId="3" borderId="19" xfId="0" applyFont="1" applyFill="1" applyBorder="1" applyAlignment="1">
      <alignment vertical="top" wrapText="1"/>
    </xf>
    <xf numFmtId="0" fontId="3" fillId="3" borderId="19" xfId="0" applyFont="1" applyFill="1" applyBorder="1" applyAlignment="1">
      <alignment horizontal="center" vertical="top" wrapText="1"/>
    </xf>
    <xf numFmtId="49" fontId="10" fillId="3" borderId="20" xfId="0" applyNumberFormat="1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left" vertical="top" wrapText="1"/>
    </xf>
    <xf numFmtId="0" fontId="3" fillId="4" borderId="19" xfId="0" applyFont="1" applyFill="1" applyBorder="1" applyAlignment="1">
      <alignment horizontal="center" vertical="top" wrapText="1"/>
    </xf>
    <xf numFmtId="49" fontId="10" fillId="4" borderId="20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left" vertical="top" wrapText="1"/>
    </xf>
    <xf numFmtId="4" fontId="5" fillId="3" borderId="19" xfId="1" applyNumberFormat="1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vertical="top" wrapText="1"/>
    </xf>
    <xf numFmtId="0" fontId="3" fillId="5" borderId="19" xfId="0" applyFont="1" applyFill="1" applyBorder="1" applyAlignment="1">
      <alignment horizontal="center" vertical="top" wrapText="1"/>
    </xf>
    <xf numFmtId="49" fontId="10" fillId="5" borderId="20" xfId="0" applyNumberFormat="1" applyFont="1" applyFill="1" applyBorder="1" applyAlignment="1">
      <alignment horizontal="center" vertical="center" wrapText="1"/>
    </xf>
    <xf numFmtId="4" fontId="11" fillId="5" borderId="19" xfId="1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top" wrapText="1"/>
    </xf>
    <xf numFmtId="0" fontId="4" fillId="2" borderId="19" xfId="0" applyFont="1" applyFill="1" applyBorder="1" applyAlignment="1">
      <alignment horizontal="center" vertical="top" wrapText="1"/>
    </xf>
    <xf numFmtId="49" fontId="5" fillId="2" borderId="20" xfId="0" applyNumberFormat="1" applyFont="1" applyFill="1" applyBorder="1" applyAlignment="1">
      <alignment horizontal="center" vertical="center" wrapText="1"/>
    </xf>
    <xf numFmtId="4" fontId="5" fillId="2" borderId="19" xfId="1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top" wrapText="1"/>
    </xf>
    <xf numFmtId="49" fontId="10" fillId="2" borderId="20" xfId="0" applyNumberFormat="1" applyFont="1" applyFill="1" applyBorder="1" applyAlignment="1">
      <alignment horizontal="center" vertical="center" wrapText="1"/>
    </xf>
    <xf numFmtId="4" fontId="16" fillId="2" borderId="19" xfId="1" applyNumberFormat="1" applyFont="1" applyFill="1" applyBorder="1" applyAlignment="1">
      <alignment horizontal="center" vertical="center"/>
    </xf>
    <xf numFmtId="4" fontId="5" fillId="2" borderId="27" xfId="1" applyNumberFormat="1" applyFont="1" applyFill="1" applyBorder="1" applyAlignment="1">
      <alignment horizontal="center" vertical="center"/>
    </xf>
    <xf numFmtId="4" fontId="16" fillId="2" borderId="28" xfId="1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 vertical="center"/>
    </xf>
    <xf numFmtId="4" fontId="19" fillId="0" borderId="3" xfId="0" applyNumberFormat="1" applyFont="1" applyBorder="1" applyAlignment="1">
      <alignment horizontal="center" vertical="center"/>
    </xf>
    <xf numFmtId="4" fontId="19" fillId="0" borderId="5" xfId="0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20" fillId="0" borderId="3" xfId="0" applyNumberFormat="1" applyFont="1" applyBorder="1" applyAlignment="1">
      <alignment horizontal="center" vertical="center" wrapText="1"/>
    </xf>
    <xf numFmtId="4" fontId="19" fillId="0" borderId="5" xfId="0" applyNumberFormat="1" applyFont="1" applyBorder="1" applyAlignment="1">
      <alignment horizontal="center" vertical="center"/>
    </xf>
    <xf numFmtId="4" fontId="19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4" fontId="19" fillId="0" borderId="3" xfId="0" applyNumberFormat="1" applyFont="1" applyFill="1" applyBorder="1" applyAlignment="1">
      <alignment horizontal="center" vertical="center"/>
    </xf>
    <xf numFmtId="4" fontId="19" fillId="0" borderId="5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"/>
  <sheetViews>
    <sheetView tabSelected="1" topLeftCell="A39" zoomScale="80" zoomScaleNormal="80" workbookViewId="0">
      <selection activeCell="S11" sqref="S11"/>
    </sheetView>
  </sheetViews>
  <sheetFormatPr defaultRowHeight="15" x14ac:dyDescent="0.25"/>
  <cols>
    <col min="1" max="1" width="32.85546875" customWidth="1"/>
    <col min="2" max="2" width="7.140625" customWidth="1"/>
    <col min="3" max="3" width="25.42578125" customWidth="1"/>
    <col min="4" max="4" width="11.42578125" customWidth="1"/>
    <col min="5" max="6" width="14.28515625" bestFit="1" customWidth="1"/>
    <col min="7" max="7" width="9.28515625" customWidth="1"/>
    <col min="8" max="8" width="15" customWidth="1"/>
    <col min="9" max="9" width="14.85546875" customWidth="1"/>
    <col min="10" max="10" width="13" customWidth="1"/>
    <col min="11" max="11" width="13.7109375" bestFit="1" customWidth="1"/>
    <col min="12" max="12" width="13.5703125" bestFit="1" customWidth="1"/>
    <col min="13" max="13" width="14.28515625" bestFit="1" customWidth="1"/>
    <col min="14" max="14" width="15.28515625" customWidth="1"/>
    <col min="15" max="15" width="14" customWidth="1"/>
    <col min="16" max="16" width="15.42578125" customWidth="1"/>
    <col min="17" max="17" width="13.28515625" customWidth="1"/>
    <col min="18" max="18" width="13.85546875" customWidth="1"/>
    <col min="19" max="19" width="13.5703125" customWidth="1"/>
    <col min="20" max="20" width="14.28515625" bestFit="1" customWidth="1"/>
    <col min="22" max="22" width="7.42578125" customWidth="1"/>
    <col min="23" max="23" width="13.85546875" customWidth="1"/>
    <col min="24" max="24" width="10.5703125" customWidth="1"/>
  </cols>
  <sheetData>
    <row r="1" spans="1:24" x14ac:dyDescent="0.25">
      <c r="A1" s="106"/>
      <c r="B1" s="106"/>
      <c r="C1" s="106"/>
      <c r="D1" s="106"/>
      <c r="E1" s="106"/>
      <c r="F1" s="106"/>
      <c r="G1" s="106"/>
    </row>
    <row r="2" spans="1:24" x14ac:dyDescent="0.25">
      <c r="G2" s="1" t="s">
        <v>0</v>
      </c>
      <c r="H2" s="1"/>
      <c r="I2" s="1"/>
      <c r="N2" s="1" t="s">
        <v>0</v>
      </c>
      <c r="O2" s="1"/>
      <c r="P2" s="1"/>
      <c r="T2" s="1" t="s">
        <v>0</v>
      </c>
      <c r="U2" s="1"/>
      <c r="V2" s="1"/>
      <c r="W2" s="1"/>
    </row>
    <row r="3" spans="1:24" x14ac:dyDescent="0.25">
      <c r="E3" s="107" t="s">
        <v>1</v>
      </c>
      <c r="F3" s="107"/>
      <c r="G3" s="107"/>
      <c r="H3" s="107"/>
      <c r="I3" s="1"/>
      <c r="L3" s="107" t="s">
        <v>2</v>
      </c>
      <c r="M3" s="107"/>
      <c r="N3" s="107"/>
      <c r="O3" s="107"/>
      <c r="P3" s="1"/>
      <c r="S3" s="107" t="s">
        <v>3</v>
      </c>
      <c r="T3" s="107"/>
      <c r="U3" s="107"/>
      <c r="V3" s="107"/>
      <c r="W3" s="1"/>
    </row>
    <row r="4" spans="1:24" ht="15.75" thickBot="1" x14ac:dyDescent="0.3">
      <c r="A4" s="108"/>
      <c r="B4" s="108"/>
      <c r="C4" s="108"/>
      <c r="D4" s="108"/>
      <c r="E4" s="108"/>
      <c r="F4" s="108"/>
      <c r="G4" s="108"/>
    </row>
    <row r="5" spans="1:24" ht="30.75" customHeight="1" thickBot="1" x14ac:dyDescent="0.3">
      <c r="A5" s="95" t="s">
        <v>4</v>
      </c>
      <c r="B5" s="96" t="s">
        <v>5</v>
      </c>
      <c r="C5" s="98" t="s">
        <v>6</v>
      </c>
      <c r="D5" s="98" t="s">
        <v>7</v>
      </c>
      <c r="E5" s="100"/>
      <c r="F5" s="100"/>
      <c r="G5" s="100"/>
      <c r="H5" s="100"/>
      <c r="I5" s="100"/>
      <c r="J5" s="101"/>
      <c r="K5" s="98" t="s">
        <v>8</v>
      </c>
      <c r="L5" s="100"/>
      <c r="M5" s="100"/>
      <c r="N5" s="100"/>
      <c r="O5" s="100"/>
      <c r="P5" s="100"/>
      <c r="Q5" s="101"/>
      <c r="R5" s="98" t="s">
        <v>9</v>
      </c>
      <c r="S5" s="100"/>
      <c r="T5" s="100"/>
      <c r="U5" s="100"/>
      <c r="V5" s="100"/>
      <c r="W5" s="100"/>
      <c r="X5" s="101"/>
    </row>
    <row r="6" spans="1:24" ht="15.75" thickBot="1" x14ac:dyDescent="0.3">
      <c r="A6" s="95"/>
      <c r="B6" s="97"/>
      <c r="C6" s="98"/>
      <c r="D6" s="109" t="s">
        <v>10</v>
      </c>
      <c r="E6" s="112" t="s">
        <v>11</v>
      </c>
      <c r="F6" s="113"/>
      <c r="G6" s="113"/>
      <c r="H6" s="113"/>
      <c r="I6" s="113"/>
      <c r="J6" s="114"/>
      <c r="K6" s="115" t="s">
        <v>10</v>
      </c>
      <c r="L6" s="112" t="s">
        <v>11</v>
      </c>
      <c r="M6" s="113"/>
      <c r="N6" s="113"/>
      <c r="O6" s="113"/>
      <c r="P6" s="113"/>
      <c r="Q6" s="114"/>
      <c r="R6" s="109" t="s">
        <v>10</v>
      </c>
      <c r="S6" s="112" t="s">
        <v>11</v>
      </c>
      <c r="T6" s="113"/>
      <c r="U6" s="113"/>
      <c r="V6" s="113"/>
      <c r="W6" s="113"/>
      <c r="X6" s="114"/>
    </row>
    <row r="7" spans="1:24" ht="84" customHeight="1" thickBot="1" x14ac:dyDescent="0.3">
      <c r="A7" s="95"/>
      <c r="B7" s="97"/>
      <c r="C7" s="98"/>
      <c r="D7" s="110"/>
      <c r="E7" s="118" t="s">
        <v>12</v>
      </c>
      <c r="F7" s="99" t="s">
        <v>13</v>
      </c>
      <c r="G7" s="102" t="s">
        <v>14</v>
      </c>
      <c r="H7" s="102" t="s">
        <v>15</v>
      </c>
      <c r="I7" s="104" t="s">
        <v>16</v>
      </c>
      <c r="J7" s="105"/>
      <c r="K7" s="116"/>
      <c r="L7" s="118" t="s">
        <v>12</v>
      </c>
      <c r="M7" s="99" t="s">
        <v>13</v>
      </c>
      <c r="N7" s="102" t="s">
        <v>14</v>
      </c>
      <c r="O7" s="102" t="s">
        <v>15</v>
      </c>
      <c r="P7" s="104" t="s">
        <v>16</v>
      </c>
      <c r="Q7" s="105"/>
      <c r="R7" s="110"/>
      <c r="S7" s="118" t="s">
        <v>12</v>
      </c>
      <c r="T7" s="99" t="s">
        <v>13</v>
      </c>
      <c r="U7" s="102" t="s">
        <v>14</v>
      </c>
      <c r="V7" s="102" t="s">
        <v>15</v>
      </c>
      <c r="W7" s="104" t="s">
        <v>16</v>
      </c>
      <c r="X7" s="105"/>
    </row>
    <row r="8" spans="1:24" ht="95.25" customHeight="1" thickBot="1" x14ac:dyDescent="0.3">
      <c r="A8" s="96"/>
      <c r="B8" s="97"/>
      <c r="C8" s="99"/>
      <c r="D8" s="111"/>
      <c r="E8" s="119"/>
      <c r="F8" s="119"/>
      <c r="G8" s="120"/>
      <c r="H8" s="103"/>
      <c r="I8" s="2" t="s">
        <v>17</v>
      </c>
      <c r="J8" s="3" t="s">
        <v>18</v>
      </c>
      <c r="K8" s="117"/>
      <c r="L8" s="119"/>
      <c r="M8" s="119"/>
      <c r="N8" s="120"/>
      <c r="O8" s="103"/>
      <c r="P8" s="2" t="s">
        <v>17</v>
      </c>
      <c r="Q8" s="3" t="s">
        <v>18</v>
      </c>
      <c r="R8" s="111"/>
      <c r="S8" s="119"/>
      <c r="T8" s="119"/>
      <c r="U8" s="120"/>
      <c r="V8" s="103"/>
      <c r="W8" s="2" t="s">
        <v>17</v>
      </c>
      <c r="X8" s="3" t="s">
        <v>18</v>
      </c>
    </row>
    <row r="9" spans="1:24" ht="15.75" thickBot="1" x14ac:dyDescent="0.3">
      <c r="A9" s="4">
        <v>1</v>
      </c>
      <c r="B9" s="5">
        <v>2</v>
      </c>
      <c r="C9" s="4">
        <v>3</v>
      </c>
      <c r="D9" s="6">
        <v>4</v>
      </c>
      <c r="E9" s="7">
        <v>5</v>
      </c>
      <c r="F9" s="7">
        <v>6</v>
      </c>
      <c r="G9" s="7">
        <v>7</v>
      </c>
      <c r="H9" s="8">
        <v>8</v>
      </c>
      <c r="I9" s="9">
        <v>9</v>
      </c>
      <c r="J9" s="10">
        <v>10</v>
      </c>
      <c r="K9" s="11">
        <v>4</v>
      </c>
      <c r="L9" s="12">
        <v>5</v>
      </c>
      <c r="M9" s="7">
        <v>6</v>
      </c>
      <c r="N9" s="12">
        <v>7</v>
      </c>
      <c r="O9" s="13">
        <v>8</v>
      </c>
      <c r="P9" s="14">
        <v>9</v>
      </c>
      <c r="Q9" s="15">
        <v>10</v>
      </c>
      <c r="R9" s="6">
        <v>4</v>
      </c>
      <c r="S9" s="7">
        <v>5</v>
      </c>
      <c r="T9" s="7">
        <v>6</v>
      </c>
      <c r="U9" s="7">
        <v>7</v>
      </c>
      <c r="V9" s="8">
        <v>8</v>
      </c>
      <c r="W9" s="9">
        <v>9</v>
      </c>
      <c r="X9" s="10">
        <v>10</v>
      </c>
    </row>
    <row r="10" spans="1:24" s="22" customFormat="1" ht="19.5" customHeight="1" x14ac:dyDescent="0.25">
      <c r="A10" s="16" t="s">
        <v>19</v>
      </c>
      <c r="B10" s="17">
        <v>100</v>
      </c>
      <c r="C10" s="18" t="s">
        <v>20</v>
      </c>
      <c r="D10" s="19">
        <f>E10+F10+G10+H10+I10</f>
        <v>55186325</v>
      </c>
      <c r="E10" s="20">
        <f t="shared" ref="E10:J10" si="0">E12+E13+E14+E15+E16+E17+E18</f>
        <v>54113500</v>
      </c>
      <c r="F10" s="20">
        <f t="shared" si="0"/>
        <v>373825</v>
      </c>
      <c r="G10" s="20">
        <f t="shared" si="0"/>
        <v>0</v>
      </c>
      <c r="H10" s="20">
        <f t="shared" si="0"/>
        <v>0</v>
      </c>
      <c r="I10" s="20">
        <f t="shared" si="0"/>
        <v>699000</v>
      </c>
      <c r="J10" s="21">
        <f t="shared" si="0"/>
        <v>0</v>
      </c>
      <c r="K10" s="19">
        <f>L10+M10+N10+O10+P10</f>
        <v>55186325</v>
      </c>
      <c r="L10" s="20">
        <f t="shared" ref="L10:Q10" si="1">L12+L13+L14+L15+L16+L17+L18</f>
        <v>54113500</v>
      </c>
      <c r="M10" s="20">
        <f t="shared" si="1"/>
        <v>373825</v>
      </c>
      <c r="N10" s="20">
        <f t="shared" si="1"/>
        <v>0</v>
      </c>
      <c r="O10" s="20">
        <f t="shared" si="1"/>
        <v>0</v>
      </c>
      <c r="P10" s="20">
        <f t="shared" si="1"/>
        <v>699000</v>
      </c>
      <c r="Q10" s="21">
        <f t="shared" si="1"/>
        <v>0</v>
      </c>
      <c r="R10" s="19">
        <f>S10+T10+U10+V10+W10</f>
        <v>55186325</v>
      </c>
      <c r="S10" s="20">
        <f t="shared" ref="S10:X10" si="2">S12+S13+S14+S15+S16+S17+S18</f>
        <v>54113500</v>
      </c>
      <c r="T10" s="20">
        <f t="shared" si="2"/>
        <v>373825</v>
      </c>
      <c r="U10" s="20">
        <f t="shared" si="2"/>
        <v>0</v>
      </c>
      <c r="V10" s="20">
        <f t="shared" si="2"/>
        <v>0</v>
      </c>
      <c r="W10" s="20">
        <f t="shared" si="2"/>
        <v>699000</v>
      </c>
      <c r="X10" s="21">
        <f t="shared" si="2"/>
        <v>0</v>
      </c>
    </row>
    <row r="11" spans="1:24" ht="15.75" customHeight="1" x14ac:dyDescent="0.25">
      <c r="A11" s="23" t="s">
        <v>21</v>
      </c>
      <c r="C11" s="24"/>
      <c r="D11" s="25"/>
      <c r="E11" s="26"/>
      <c r="F11" s="27"/>
      <c r="G11" s="27"/>
      <c r="H11" s="26"/>
      <c r="I11" s="26"/>
      <c r="J11" s="28"/>
      <c r="K11" s="25"/>
      <c r="L11" s="26"/>
      <c r="M11" s="27"/>
      <c r="N11" s="27"/>
      <c r="O11" s="26"/>
      <c r="P11" s="26"/>
      <c r="Q11" s="28"/>
      <c r="R11" s="25"/>
      <c r="S11" s="26"/>
      <c r="T11" s="27"/>
      <c r="U11" s="27"/>
      <c r="V11" s="26"/>
      <c r="W11" s="26"/>
      <c r="X11" s="28"/>
    </row>
    <row r="12" spans="1:24" x14ac:dyDescent="0.25">
      <c r="A12" s="29" t="s">
        <v>22</v>
      </c>
      <c r="B12" s="30">
        <v>110</v>
      </c>
      <c r="C12" s="24"/>
      <c r="D12" s="25">
        <f t="shared" ref="D12:D18" si="3">E12+F12+G12+H12+I12</f>
        <v>0</v>
      </c>
      <c r="E12" s="31"/>
      <c r="F12" s="32"/>
      <c r="G12" s="32"/>
      <c r="H12" s="31"/>
      <c r="I12" s="26"/>
      <c r="J12" s="33"/>
      <c r="K12" s="25">
        <f t="shared" ref="K12:K18" si="4">L12+M12+N12+O12+P12</f>
        <v>0</v>
      </c>
      <c r="L12" s="31"/>
      <c r="M12" s="32"/>
      <c r="N12" s="32"/>
      <c r="O12" s="31"/>
      <c r="P12" s="26"/>
      <c r="Q12" s="33"/>
      <c r="R12" s="25">
        <f t="shared" ref="R12:R18" si="5">S12+T12+U12+V12+W12</f>
        <v>0</v>
      </c>
      <c r="S12" s="31"/>
      <c r="T12" s="32"/>
      <c r="U12" s="32"/>
      <c r="V12" s="31"/>
      <c r="W12" s="26"/>
      <c r="X12" s="33"/>
    </row>
    <row r="13" spans="1:24" ht="32.25" customHeight="1" x14ac:dyDescent="0.25">
      <c r="A13" s="29" t="s">
        <v>23</v>
      </c>
      <c r="B13" s="30">
        <v>120</v>
      </c>
      <c r="C13" s="34" t="s">
        <v>24</v>
      </c>
      <c r="D13" s="25">
        <f t="shared" si="3"/>
        <v>54588500</v>
      </c>
      <c r="E13" s="26">
        <v>54113500</v>
      </c>
      <c r="F13" s="32"/>
      <c r="G13" s="32"/>
      <c r="H13" s="26">
        <v>0</v>
      </c>
      <c r="I13" s="26">
        <v>475000</v>
      </c>
      <c r="J13" s="28">
        <v>0</v>
      </c>
      <c r="K13" s="25">
        <f t="shared" si="4"/>
        <v>54588500</v>
      </c>
      <c r="L13" s="26">
        <v>54113500</v>
      </c>
      <c r="M13" s="32"/>
      <c r="N13" s="32"/>
      <c r="O13" s="26">
        <v>0</v>
      </c>
      <c r="P13" s="26">
        <v>475000</v>
      </c>
      <c r="Q13" s="28">
        <v>0</v>
      </c>
      <c r="R13" s="25">
        <f t="shared" si="5"/>
        <v>54588500</v>
      </c>
      <c r="S13" s="26">
        <v>54113500</v>
      </c>
      <c r="T13" s="32"/>
      <c r="U13" s="32"/>
      <c r="V13" s="26">
        <v>0</v>
      </c>
      <c r="W13" s="26">
        <v>475000</v>
      </c>
      <c r="X13" s="28">
        <v>0</v>
      </c>
    </row>
    <row r="14" spans="1:24" ht="32.25" customHeight="1" x14ac:dyDescent="0.25">
      <c r="A14" s="29" t="s">
        <v>25</v>
      </c>
      <c r="B14" s="30">
        <v>130</v>
      </c>
      <c r="C14" s="34" t="s">
        <v>26</v>
      </c>
      <c r="D14" s="25">
        <f t="shared" si="3"/>
        <v>0</v>
      </c>
      <c r="E14" s="31"/>
      <c r="F14" s="32"/>
      <c r="G14" s="32"/>
      <c r="H14" s="31"/>
      <c r="I14" s="26">
        <v>0</v>
      </c>
      <c r="J14" s="33"/>
      <c r="K14" s="25">
        <f t="shared" si="4"/>
        <v>0</v>
      </c>
      <c r="L14" s="31"/>
      <c r="M14" s="32"/>
      <c r="N14" s="32"/>
      <c r="O14" s="31"/>
      <c r="P14" s="26">
        <v>0</v>
      </c>
      <c r="Q14" s="33"/>
      <c r="R14" s="25">
        <f t="shared" si="5"/>
        <v>0</v>
      </c>
      <c r="S14" s="31"/>
      <c r="T14" s="32"/>
      <c r="U14" s="32"/>
      <c r="V14" s="31"/>
      <c r="W14" s="26">
        <v>0</v>
      </c>
      <c r="X14" s="33"/>
    </row>
    <row r="15" spans="1:24" ht="96.75" customHeight="1" x14ac:dyDescent="0.25">
      <c r="A15" s="29" t="s">
        <v>27</v>
      </c>
      <c r="B15" s="30">
        <v>140</v>
      </c>
      <c r="C15" s="34"/>
      <c r="D15" s="25">
        <f t="shared" si="3"/>
        <v>0</v>
      </c>
      <c r="E15" s="31"/>
      <c r="F15" s="32"/>
      <c r="G15" s="32"/>
      <c r="H15" s="31"/>
      <c r="I15" s="26"/>
      <c r="J15" s="33"/>
      <c r="K15" s="25">
        <f t="shared" si="4"/>
        <v>0</v>
      </c>
      <c r="L15" s="31"/>
      <c r="M15" s="32"/>
      <c r="N15" s="32"/>
      <c r="O15" s="31"/>
      <c r="P15" s="26"/>
      <c r="Q15" s="33"/>
      <c r="R15" s="25">
        <f t="shared" si="5"/>
        <v>0</v>
      </c>
      <c r="S15" s="31"/>
      <c r="T15" s="32"/>
      <c r="U15" s="32"/>
      <c r="V15" s="31"/>
      <c r="W15" s="26"/>
      <c r="X15" s="33"/>
    </row>
    <row r="16" spans="1:24" ht="38.25" customHeight="1" x14ac:dyDescent="0.25">
      <c r="A16" s="29" t="s">
        <v>28</v>
      </c>
      <c r="B16" s="30">
        <v>150</v>
      </c>
      <c r="C16" s="34" t="s">
        <v>29</v>
      </c>
      <c r="D16" s="25">
        <f t="shared" si="3"/>
        <v>373825</v>
      </c>
      <c r="E16" s="31"/>
      <c r="F16" s="27">
        <v>373825</v>
      </c>
      <c r="G16" s="27">
        <v>0</v>
      </c>
      <c r="H16" s="31"/>
      <c r="I16" s="31"/>
      <c r="J16" s="33"/>
      <c r="K16" s="25">
        <f t="shared" si="4"/>
        <v>373825</v>
      </c>
      <c r="L16" s="31"/>
      <c r="M16" s="27">
        <v>373825</v>
      </c>
      <c r="N16" s="27">
        <v>0</v>
      </c>
      <c r="O16" s="31"/>
      <c r="P16" s="31"/>
      <c r="Q16" s="33"/>
      <c r="R16" s="25">
        <f t="shared" si="5"/>
        <v>373825</v>
      </c>
      <c r="S16" s="31"/>
      <c r="T16" s="27">
        <v>373825</v>
      </c>
      <c r="U16" s="27">
        <v>0</v>
      </c>
      <c r="V16" s="31"/>
      <c r="W16" s="31"/>
      <c r="X16" s="33"/>
    </row>
    <row r="17" spans="1:24" ht="27" customHeight="1" x14ac:dyDescent="0.25">
      <c r="A17" s="29" t="s">
        <v>30</v>
      </c>
      <c r="B17" s="30">
        <v>160</v>
      </c>
      <c r="C17" s="34" t="s">
        <v>29</v>
      </c>
      <c r="D17" s="25">
        <f t="shared" si="3"/>
        <v>224000</v>
      </c>
      <c r="E17" s="31"/>
      <c r="F17" s="32"/>
      <c r="G17" s="32"/>
      <c r="H17" s="31"/>
      <c r="I17" s="26">
        <v>224000</v>
      </c>
      <c r="J17" s="28"/>
      <c r="K17" s="25">
        <f t="shared" si="4"/>
        <v>224000</v>
      </c>
      <c r="L17" s="31"/>
      <c r="M17" s="32"/>
      <c r="N17" s="32"/>
      <c r="O17" s="31"/>
      <c r="P17" s="26">
        <v>224000</v>
      </c>
      <c r="Q17" s="28"/>
      <c r="R17" s="25">
        <f t="shared" si="5"/>
        <v>224000</v>
      </c>
      <c r="S17" s="31"/>
      <c r="T17" s="32"/>
      <c r="U17" s="32"/>
      <c r="V17" s="31"/>
      <c r="W17" s="26">
        <v>224000</v>
      </c>
      <c r="X17" s="28"/>
    </row>
    <row r="18" spans="1:24" ht="23.25" customHeight="1" x14ac:dyDescent="0.25">
      <c r="A18" s="29" t="s">
        <v>31</v>
      </c>
      <c r="B18" s="30">
        <v>180</v>
      </c>
      <c r="C18" s="34" t="s">
        <v>20</v>
      </c>
      <c r="D18" s="25">
        <f t="shared" si="3"/>
        <v>0</v>
      </c>
      <c r="E18" s="31"/>
      <c r="F18" s="32"/>
      <c r="G18" s="32"/>
      <c r="H18" s="31"/>
      <c r="I18" s="26">
        <v>0</v>
      </c>
      <c r="J18" s="33"/>
      <c r="K18" s="25">
        <f t="shared" si="4"/>
        <v>0</v>
      </c>
      <c r="L18" s="31"/>
      <c r="M18" s="32"/>
      <c r="N18" s="32"/>
      <c r="O18" s="31"/>
      <c r="P18" s="26">
        <v>0</v>
      </c>
      <c r="Q18" s="33"/>
      <c r="R18" s="25">
        <f t="shared" si="5"/>
        <v>0</v>
      </c>
      <c r="S18" s="31"/>
      <c r="T18" s="32"/>
      <c r="U18" s="32"/>
      <c r="V18" s="31"/>
      <c r="W18" s="26">
        <v>0</v>
      </c>
      <c r="X18" s="33"/>
    </row>
    <row r="19" spans="1:24" ht="15.6" hidden="1" customHeight="1" x14ac:dyDescent="0.25">
      <c r="A19" s="35" t="s">
        <v>32</v>
      </c>
      <c r="B19" s="36"/>
      <c r="C19" s="34"/>
      <c r="D19" s="37">
        <f>D12+D13+D14+D15+D16+D17+D18</f>
        <v>55186325</v>
      </c>
      <c r="E19" s="37">
        <f>E12+E13+E14+E15+E16+E17+E18</f>
        <v>54113500</v>
      </c>
      <c r="F19" s="37">
        <f>F12+F13+F14+F15+F16+F17+F18</f>
        <v>373825</v>
      </c>
      <c r="G19" s="27"/>
      <c r="H19" s="26"/>
      <c r="I19" s="37">
        <f>I12+I13+I14+I15+I16+I17+I18</f>
        <v>699000</v>
      </c>
      <c r="J19" s="28"/>
      <c r="K19" s="37">
        <f>K12+K13+K14+K15+K16+K17+K18</f>
        <v>55186325</v>
      </c>
      <c r="L19" s="37">
        <f>L12+L13+L14+L15+L16+L17+L18</f>
        <v>54113500</v>
      </c>
      <c r="M19" s="37">
        <f>M12+M13+M14+M15+M16+M17+M18</f>
        <v>373825</v>
      </c>
      <c r="N19" s="27"/>
      <c r="O19" s="26"/>
      <c r="P19" s="37">
        <f>P12+P13+P14+P15+P16+P17+P18</f>
        <v>699000</v>
      </c>
      <c r="Q19" s="28"/>
      <c r="R19" s="37">
        <f>R12+R13+R14+R15+R16+R17+R18</f>
        <v>55186325</v>
      </c>
      <c r="S19" s="37">
        <f>S12+S13+S14+S15+S16+S17+S18</f>
        <v>54113500</v>
      </c>
      <c r="T19" s="37">
        <f>T12+T13+T14+T15+T16+T17+T18</f>
        <v>373825</v>
      </c>
      <c r="U19" s="27"/>
      <c r="V19" s="26"/>
      <c r="W19" s="37">
        <f>W12+W13+W14+W15+W16+W17+W18</f>
        <v>699000</v>
      </c>
      <c r="X19" s="28"/>
    </row>
    <row r="20" spans="1:24" s="42" customFormat="1" ht="19.5" customHeight="1" x14ac:dyDescent="0.25">
      <c r="A20" s="16" t="s">
        <v>33</v>
      </c>
      <c r="B20" s="17">
        <v>200</v>
      </c>
      <c r="C20" s="38" t="s">
        <v>20</v>
      </c>
      <c r="D20" s="39">
        <f>E20+F20+G20+H20+I20</f>
        <v>55189841.479999997</v>
      </c>
      <c r="E20" s="40">
        <f t="shared" ref="E20:J20" si="6">E21+E27+E32+E42+E43+E44</f>
        <v>54113500</v>
      </c>
      <c r="F20" s="40">
        <f t="shared" si="6"/>
        <v>373825</v>
      </c>
      <c r="G20" s="40">
        <f t="shared" si="6"/>
        <v>0</v>
      </c>
      <c r="H20" s="40">
        <f t="shared" si="6"/>
        <v>0</v>
      </c>
      <c r="I20" s="40">
        <f t="shared" si="6"/>
        <v>702516.48</v>
      </c>
      <c r="J20" s="41">
        <f t="shared" si="6"/>
        <v>0</v>
      </c>
      <c r="K20" s="39">
        <f>L20+M20+N20+O20+P20</f>
        <v>55186325</v>
      </c>
      <c r="L20" s="40">
        <f t="shared" ref="L20:Q20" si="7">L21+L27+L32+L42+L43+L44</f>
        <v>54113500</v>
      </c>
      <c r="M20" s="40">
        <f t="shared" si="7"/>
        <v>373825</v>
      </c>
      <c r="N20" s="40">
        <f t="shared" si="7"/>
        <v>0</v>
      </c>
      <c r="O20" s="40">
        <f t="shared" si="7"/>
        <v>0</v>
      </c>
      <c r="P20" s="40">
        <f t="shared" si="7"/>
        <v>699000</v>
      </c>
      <c r="Q20" s="41">
        <f t="shared" si="7"/>
        <v>0</v>
      </c>
      <c r="R20" s="39">
        <f>S20+T20+U20+V20+W20</f>
        <v>55186325</v>
      </c>
      <c r="S20" s="40">
        <f t="shared" ref="S20:X20" si="8">S21+S27+S32+S42+S43+S44</f>
        <v>54113500</v>
      </c>
      <c r="T20" s="40">
        <f t="shared" si="8"/>
        <v>373825</v>
      </c>
      <c r="U20" s="40">
        <f t="shared" si="8"/>
        <v>0</v>
      </c>
      <c r="V20" s="40">
        <f t="shared" si="8"/>
        <v>0</v>
      </c>
      <c r="W20" s="40">
        <f t="shared" si="8"/>
        <v>699000</v>
      </c>
      <c r="X20" s="41">
        <f t="shared" si="8"/>
        <v>0</v>
      </c>
    </row>
    <row r="21" spans="1:24" ht="36.75" customHeight="1" x14ac:dyDescent="0.25">
      <c r="A21" s="43" t="s">
        <v>34</v>
      </c>
      <c r="B21" s="44">
        <v>210</v>
      </c>
      <c r="C21" s="45">
        <v>100</v>
      </c>
      <c r="D21" s="25">
        <f>E21+F21+G21+H21+I21</f>
        <v>45251700</v>
      </c>
      <c r="E21" s="46">
        <f t="shared" ref="E21:J21" si="9">E22</f>
        <v>44830700</v>
      </c>
      <c r="F21" s="46">
        <f t="shared" si="9"/>
        <v>0</v>
      </c>
      <c r="G21" s="46">
        <f t="shared" si="9"/>
        <v>0</v>
      </c>
      <c r="H21" s="46">
        <f t="shared" si="9"/>
        <v>0</v>
      </c>
      <c r="I21" s="46">
        <f t="shared" si="9"/>
        <v>421000</v>
      </c>
      <c r="J21" s="47">
        <f t="shared" si="9"/>
        <v>0</v>
      </c>
      <c r="K21" s="25">
        <f>L21+M21+N21+O21+P21</f>
        <v>45251700</v>
      </c>
      <c r="L21" s="46">
        <f t="shared" ref="L21:Q21" si="10">L22</f>
        <v>44830700</v>
      </c>
      <c r="M21" s="46">
        <f t="shared" si="10"/>
        <v>0</v>
      </c>
      <c r="N21" s="46">
        <f t="shared" si="10"/>
        <v>0</v>
      </c>
      <c r="O21" s="46">
        <f t="shared" si="10"/>
        <v>0</v>
      </c>
      <c r="P21" s="46">
        <f t="shared" si="10"/>
        <v>421000</v>
      </c>
      <c r="Q21" s="47">
        <f t="shared" si="10"/>
        <v>0</v>
      </c>
      <c r="R21" s="25">
        <f>S21+T21+U21+V21+W21</f>
        <v>45251700</v>
      </c>
      <c r="S21" s="46">
        <f t="shared" ref="S21:X21" si="11">S22</f>
        <v>44830700</v>
      </c>
      <c r="T21" s="46">
        <f t="shared" si="11"/>
        <v>0</v>
      </c>
      <c r="U21" s="46">
        <f t="shared" si="11"/>
        <v>0</v>
      </c>
      <c r="V21" s="46">
        <f t="shared" si="11"/>
        <v>0</v>
      </c>
      <c r="W21" s="46">
        <f t="shared" si="11"/>
        <v>421000</v>
      </c>
      <c r="X21" s="47">
        <f t="shared" si="11"/>
        <v>0</v>
      </c>
    </row>
    <row r="22" spans="1:24" ht="34.5" customHeight="1" x14ac:dyDescent="0.25">
      <c r="A22" s="48" t="s">
        <v>35</v>
      </c>
      <c r="B22" s="49">
        <v>211</v>
      </c>
      <c r="C22" s="50" t="s">
        <v>36</v>
      </c>
      <c r="D22" s="25">
        <f>E22+F22+G22+H22+I22</f>
        <v>45251700</v>
      </c>
      <c r="E22" s="51">
        <f t="shared" ref="E22:J22" si="12">E24+E25+E26</f>
        <v>44830700</v>
      </c>
      <c r="F22" s="51">
        <f t="shared" si="12"/>
        <v>0</v>
      </c>
      <c r="G22" s="51">
        <f t="shared" si="12"/>
        <v>0</v>
      </c>
      <c r="H22" s="51">
        <f t="shared" si="12"/>
        <v>0</v>
      </c>
      <c r="I22" s="51">
        <f t="shared" si="12"/>
        <v>421000</v>
      </c>
      <c r="J22" s="52">
        <f t="shared" si="12"/>
        <v>0</v>
      </c>
      <c r="K22" s="25">
        <f>L22+M22+N22+O22+P22</f>
        <v>45251700</v>
      </c>
      <c r="L22" s="51">
        <f t="shared" ref="L22:Q22" si="13">L24+L25+L26</f>
        <v>44830700</v>
      </c>
      <c r="M22" s="51">
        <f t="shared" si="13"/>
        <v>0</v>
      </c>
      <c r="N22" s="51">
        <f t="shared" si="13"/>
        <v>0</v>
      </c>
      <c r="O22" s="51">
        <f t="shared" si="13"/>
        <v>0</v>
      </c>
      <c r="P22" s="51">
        <f t="shared" si="13"/>
        <v>421000</v>
      </c>
      <c r="Q22" s="52">
        <f t="shared" si="13"/>
        <v>0</v>
      </c>
      <c r="R22" s="25">
        <f>S22+T22+U22+V22+W22</f>
        <v>45251700</v>
      </c>
      <c r="S22" s="51">
        <f t="shared" ref="S22:X22" si="14">S24+S25+S26</f>
        <v>44830700</v>
      </c>
      <c r="T22" s="51">
        <f t="shared" si="14"/>
        <v>0</v>
      </c>
      <c r="U22" s="51">
        <f t="shared" si="14"/>
        <v>0</v>
      </c>
      <c r="V22" s="51">
        <f t="shared" si="14"/>
        <v>0</v>
      </c>
      <c r="W22" s="51">
        <f t="shared" si="14"/>
        <v>421000</v>
      </c>
      <c r="X22" s="52">
        <f t="shared" si="14"/>
        <v>0</v>
      </c>
    </row>
    <row r="23" spans="1:24" x14ac:dyDescent="0.25">
      <c r="A23" s="23" t="s">
        <v>37</v>
      </c>
      <c r="B23" s="30"/>
      <c r="C23" s="53"/>
      <c r="D23" s="25"/>
      <c r="E23" s="26"/>
      <c r="F23" s="27"/>
      <c r="G23" s="27"/>
      <c r="H23" s="26"/>
      <c r="I23" s="26"/>
      <c r="J23" s="28"/>
      <c r="K23" s="25"/>
      <c r="L23" s="26"/>
      <c r="M23" s="27"/>
      <c r="N23" s="27"/>
      <c r="O23" s="26"/>
      <c r="P23" s="26"/>
      <c r="Q23" s="28"/>
      <c r="R23" s="25"/>
      <c r="S23" s="26"/>
      <c r="T23" s="27"/>
      <c r="U23" s="27"/>
      <c r="V23" s="26"/>
      <c r="W23" s="26"/>
      <c r="X23" s="28"/>
    </row>
    <row r="24" spans="1:24" ht="34.5" customHeight="1" x14ac:dyDescent="0.25">
      <c r="A24" s="29" t="s">
        <v>38</v>
      </c>
      <c r="B24" s="30"/>
      <c r="C24" s="53" t="s">
        <v>39</v>
      </c>
      <c r="D24" s="25">
        <f>E24+F24+G24+H24+I24</f>
        <v>34755200</v>
      </c>
      <c r="E24" s="54">
        <v>34432200</v>
      </c>
      <c r="F24" s="26"/>
      <c r="G24" s="27"/>
      <c r="H24" s="26"/>
      <c r="I24" s="26">
        <v>323000</v>
      </c>
      <c r="J24" s="28"/>
      <c r="K24" s="25">
        <f>L24+M24+N24+O24+P24</f>
        <v>34755200</v>
      </c>
      <c r="L24" s="54">
        <v>34432200</v>
      </c>
      <c r="M24" s="26"/>
      <c r="N24" s="27"/>
      <c r="O24" s="26"/>
      <c r="P24" s="26">
        <v>323000</v>
      </c>
      <c r="Q24" s="28"/>
      <c r="R24" s="25">
        <f>S24+T24+U24+V24+W24</f>
        <v>34755200</v>
      </c>
      <c r="S24" s="54">
        <v>34432200</v>
      </c>
      <c r="T24" s="26"/>
      <c r="U24" s="27"/>
      <c r="V24" s="26"/>
      <c r="W24" s="26">
        <v>323000</v>
      </c>
      <c r="X24" s="28"/>
    </row>
    <row r="25" spans="1:24" ht="34.5" customHeight="1" x14ac:dyDescent="0.25">
      <c r="A25" s="29" t="s">
        <v>40</v>
      </c>
      <c r="B25" s="30"/>
      <c r="C25" s="53" t="s">
        <v>41</v>
      </c>
      <c r="D25" s="25">
        <f>E25+F25+G25+H25+I25</f>
        <v>0</v>
      </c>
      <c r="E25" s="54"/>
      <c r="F25" s="27"/>
      <c r="G25" s="27"/>
      <c r="H25" s="26"/>
      <c r="I25" s="26"/>
      <c r="J25" s="28"/>
      <c r="K25" s="25">
        <f>L25+M25+N25+O25+P25</f>
        <v>0</v>
      </c>
      <c r="L25" s="54"/>
      <c r="M25" s="27"/>
      <c r="N25" s="27"/>
      <c r="O25" s="26"/>
      <c r="P25" s="26"/>
      <c r="Q25" s="28"/>
      <c r="R25" s="25">
        <f>S25+T25+U25+V25+W25</f>
        <v>0</v>
      </c>
      <c r="S25" s="54"/>
      <c r="T25" s="27"/>
      <c r="U25" s="27"/>
      <c r="V25" s="26"/>
      <c r="W25" s="26"/>
      <c r="X25" s="28"/>
    </row>
    <row r="26" spans="1:24" ht="34.5" customHeight="1" x14ac:dyDescent="0.25">
      <c r="A26" s="29" t="s">
        <v>42</v>
      </c>
      <c r="B26" s="30"/>
      <c r="C26" s="53" t="s">
        <v>43</v>
      </c>
      <c r="D26" s="25">
        <f>E26+F26+G26+H26+I26</f>
        <v>10496500</v>
      </c>
      <c r="E26" s="54">
        <v>10398500</v>
      </c>
      <c r="F26" s="26"/>
      <c r="G26" s="27"/>
      <c r="H26" s="26"/>
      <c r="I26" s="26">
        <v>98000</v>
      </c>
      <c r="J26" s="28"/>
      <c r="K26" s="25">
        <f>L26+M26+N26+O26+P26</f>
        <v>10496500</v>
      </c>
      <c r="L26" s="54">
        <v>10398500</v>
      </c>
      <c r="M26" s="26"/>
      <c r="N26" s="27"/>
      <c r="O26" s="26"/>
      <c r="P26" s="26">
        <v>98000</v>
      </c>
      <c r="Q26" s="28"/>
      <c r="R26" s="25">
        <f>S26+T26+U26+V26+W26</f>
        <v>10496500</v>
      </c>
      <c r="S26" s="54">
        <v>10398500</v>
      </c>
      <c r="T26" s="26"/>
      <c r="U26" s="27"/>
      <c r="V26" s="26"/>
      <c r="W26" s="26">
        <v>98000</v>
      </c>
      <c r="X26" s="28"/>
    </row>
    <row r="27" spans="1:24" ht="35.25" customHeight="1" x14ac:dyDescent="0.25">
      <c r="A27" s="43" t="s">
        <v>44</v>
      </c>
      <c r="B27" s="44">
        <v>220</v>
      </c>
      <c r="C27" s="55" t="s">
        <v>45</v>
      </c>
      <c r="D27" s="25">
        <f>E27+F27+G27+H27+I27</f>
        <v>364075</v>
      </c>
      <c r="E27" s="56">
        <f t="shared" ref="E27:J27" si="15">E29+E30+E31</f>
        <v>0</v>
      </c>
      <c r="F27" s="56">
        <f t="shared" si="15"/>
        <v>364075</v>
      </c>
      <c r="G27" s="56">
        <f t="shared" si="15"/>
        <v>0</v>
      </c>
      <c r="H27" s="56">
        <f t="shared" si="15"/>
        <v>0</v>
      </c>
      <c r="I27" s="56">
        <f t="shared" si="15"/>
        <v>0</v>
      </c>
      <c r="J27" s="57">
        <f t="shared" si="15"/>
        <v>0</v>
      </c>
      <c r="K27" s="25">
        <f>L27+M27+N27+O27+P27</f>
        <v>364075</v>
      </c>
      <c r="L27" s="56">
        <f t="shared" ref="L27:Q27" si="16">L29+L30+L31</f>
        <v>0</v>
      </c>
      <c r="M27" s="56">
        <f t="shared" si="16"/>
        <v>364075</v>
      </c>
      <c r="N27" s="56">
        <f t="shared" si="16"/>
        <v>0</v>
      </c>
      <c r="O27" s="56">
        <f t="shared" si="16"/>
        <v>0</v>
      </c>
      <c r="P27" s="56">
        <f t="shared" si="16"/>
        <v>0</v>
      </c>
      <c r="Q27" s="57">
        <f t="shared" si="16"/>
        <v>0</v>
      </c>
      <c r="R27" s="25">
        <f>S27+T27+U27+V27+W27</f>
        <v>364075</v>
      </c>
      <c r="S27" s="56">
        <f t="shared" ref="S27:X27" si="17">S29+S30+S31</f>
        <v>0</v>
      </c>
      <c r="T27" s="56">
        <f t="shared" si="17"/>
        <v>364075</v>
      </c>
      <c r="U27" s="56">
        <f t="shared" si="17"/>
        <v>0</v>
      </c>
      <c r="V27" s="56">
        <f t="shared" si="17"/>
        <v>0</v>
      </c>
      <c r="W27" s="56">
        <f t="shared" si="17"/>
        <v>0</v>
      </c>
      <c r="X27" s="57">
        <f t="shared" si="17"/>
        <v>0</v>
      </c>
    </row>
    <row r="28" spans="1:24" x14ac:dyDescent="0.25">
      <c r="A28" s="23" t="s">
        <v>37</v>
      </c>
      <c r="B28" s="58"/>
      <c r="C28" s="34"/>
      <c r="D28" s="25"/>
      <c r="E28" s="26"/>
      <c r="F28" s="27"/>
      <c r="G28" s="27"/>
      <c r="H28" s="26"/>
      <c r="I28" s="26"/>
      <c r="J28" s="28"/>
      <c r="K28" s="25"/>
      <c r="L28" s="26"/>
      <c r="M28" s="27"/>
      <c r="N28" s="27"/>
      <c r="O28" s="26"/>
      <c r="P28" s="26"/>
      <c r="Q28" s="28"/>
      <c r="R28" s="25"/>
      <c r="S28" s="26"/>
      <c r="T28" s="27"/>
      <c r="U28" s="27"/>
      <c r="V28" s="26"/>
      <c r="W28" s="26"/>
      <c r="X28" s="28"/>
    </row>
    <row r="29" spans="1:24" ht="30" x14ac:dyDescent="0.25">
      <c r="A29" s="29" t="s">
        <v>46</v>
      </c>
      <c r="B29" s="30"/>
      <c r="C29" s="34" t="s">
        <v>47</v>
      </c>
      <c r="D29" s="25">
        <f>E29+F29+G29+H29+I29</f>
        <v>0</v>
      </c>
      <c r="E29" s="26">
        <v>0</v>
      </c>
      <c r="F29" s="27"/>
      <c r="G29" s="27"/>
      <c r="H29" s="26"/>
      <c r="I29" s="26"/>
      <c r="J29" s="28"/>
      <c r="K29" s="25">
        <f>L29+M29+N29+O29+P29</f>
        <v>0</v>
      </c>
      <c r="L29" s="26">
        <v>0</v>
      </c>
      <c r="M29" s="27"/>
      <c r="N29" s="27"/>
      <c r="O29" s="26"/>
      <c r="P29" s="26"/>
      <c r="Q29" s="28"/>
      <c r="R29" s="25">
        <f>S29+T29+U29+V29+W29</f>
        <v>0</v>
      </c>
      <c r="S29" s="26">
        <v>0</v>
      </c>
      <c r="T29" s="27"/>
      <c r="U29" s="27"/>
      <c r="V29" s="26"/>
      <c r="W29" s="26"/>
      <c r="X29" s="28"/>
    </row>
    <row r="30" spans="1:24" ht="45" x14ac:dyDescent="0.25">
      <c r="A30" s="29" t="s">
        <v>48</v>
      </c>
      <c r="B30" s="30"/>
      <c r="C30" s="34" t="s">
        <v>49</v>
      </c>
      <c r="D30" s="25">
        <f>E30+F30+G30+H30+I30</f>
        <v>131300</v>
      </c>
      <c r="E30" s="26"/>
      <c r="F30" s="27">
        <v>131300</v>
      </c>
      <c r="G30" s="27"/>
      <c r="H30" s="26"/>
      <c r="I30" s="26"/>
      <c r="J30" s="28"/>
      <c r="K30" s="25">
        <f>L30+M30+N30+O30+P30</f>
        <v>131300</v>
      </c>
      <c r="L30" s="26"/>
      <c r="M30" s="27">
        <v>131300</v>
      </c>
      <c r="N30" s="27"/>
      <c r="O30" s="26"/>
      <c r="P30" s="26"/>
      <c r="Q30" s="28"/>
      <c r="R30" s="25">
        <f>S30+T30+U30+V30+W30</f>
        <v>131300</v>
      </c>
      <c r="S30" s="26"/>
      <c r="T30" s="27">
        <v>131300</v>
      </c>
      <c r="U30" s="27"/>
      <c r="V30" s="26"/>
      <c r="W30" s="26"/>
      <c r="X30" s="28"/>
    </row>
    <row r="31" spans="1:24" x14ac:dyDescent="0.25">
      <c r="A31" s="29" t="s">
        <v>50</v>
      </c>
      <c r="B31" s="30"/>
      <c r="C31" s="34" t="s">
        <v>51</v>
      </c>
      <c r="D31" s="25">
        <f>E31+F31+G31+H31+I31</f>
        <v>232775</v>
      </c>
      <c r="E31" s="26"/>
      <c r="F31" s="27">
        <v>232775</v>
      </c>
      <c r="G31" s="27"/>
      <c r="H31" s="26"/>
      <c r="I31" s="26">
        <v>0</v>
      </c>
      <c r="J31" s="28"/>
      <c r="K31" s="25">
        <f>L31+M31+N31+O31+P31</f>
        <v>232775</v>
      </c>
      <c r="L31" s="26"/>
      <c r="M31" s="27">
        <v>232775</v>
      </c>
      <c r="N31" s="27"/>
      <c r="O31" s="26"/>
      <c r="P31" s="26">
        <v>0</v>
      </c>
      <c r="Q31" s="28"/>
      <c r="R31" s="25">
        <f>S31+T31+U31+V31+W31</f>
        <v>232775</v>
      </c>
      <c r="S31" s="26"/>
      <c r="T31" s="27">
        <v>232775</v>
      </c>
      <c r="U31" s="27"/>
      <c r="V31" s="26"/>
      <c r="W31" s="26">
        <v>0</v>
      </c>
      <c r="X31" s="28"/>
    </row>
    <row r="32" spans="1:24" ht="30" customHeight="1" x14ac:dyDescent="0.25">
      <c r="A32" s="59" t="s">
        <v>52</v>
      </c>
      <c r="B32" s="60">
        <v>230</v>
      </c>
      <c r="C32" s="61" t="s">
        <v>53</v>
      </c>
      <c r="D32" s="25">
        <f>E32+F32+G32+H32+I32</f>
        <v>365200</v>
      </c>
      <c r="E32" s="56">
        <f t="shared" ref="E32:J32" si="18">E34+E36</f>
        <v>365200</v>
      </c>
      <c r="F32" s="56">
        <f t="shared" si="18"/>
        <v>0</v>
      </c>
      <c r="G32" s="56">
        <f t="shared" si="18"/>
        <v>0</v>
      </c>
      <c r="H32" s="56">
        <f t="shared" si="18"/>
        <v>0</v>
      </c>
      <c r="I32" s="56">
        <f t="shared" si="18"/>
        <v>0</v>
      </c>
      <c r="J32" s="56">
        <f t="shared" si="18"/>
        <v>0</v>
      </c>
      <c r="K32" s="25">
        <f>L32+M32+N32+O32+P32</f>
        <v>365200</v>
      </c>
      <c r="L32" s="56">
        <f t="shared" ref="L32:Q32" si="19">L34+L36</f>
        <v>365200</v>
      </c>
      <c r="M32" s="56">
        <f t="shared" si="19"/>
        <v>0</v>
      </c>
      <c r="N32" s="56">
        <f t="shared" si="19"/>
        <v>0</v>
      </c>
      <c r="O32" s="56">
        <f t="shared" si="19"/>
        <v>0</v>
      </c>
      <c r="P32" s="56">
        <f t="shared" si="19"/>
        <v>0</v>
      </c>
      <c r="Q32" s="56">
        <f t="shared" si="19"/>
        <v>0</v>
      </c>
      <c r="R32" s="25">
        <f>S32+T32+U32+V32+W32</f>
        <v>365200</v>
      </c>
      <c r="S32" s="56">
        <f t="shared" ref="S32:X32" si="20">S34+S36</f>
        <v>365200</v>
      </c>
      <c r="T32" s="56">
        <f t="shared" si="20"/>
        <v>0</v>
      </c>
      <c r="U32" s="56">
        <f t="shared" si="20"/>
        <v>0</v>
      </c>
      <c r="V32" s="56">
        <f t="shared" si="20"/>
        <v>0</v>
      </c>
      <c r="W32" s="56">
        <f t="shared" si="20"/>
        <v>0</v>
      </c>
      <c r="X32" s="56">
        <f t="shared" si="20"/>
        <v>0</v>
      </c>
    </row>
    <row r="33" spans="1:24" x14ac:dyDescent="0.25">
      <c r="A33" s="23" t="s">
        <v>37</v>
      </c>
      <c r="B33" s="30"/>
      <c r="C33" s="34"/>
      <c r="D33" s="25"/>
      <c r="E33" s="26"/>
      <c r="F33" s="27"/>
      <c r="G33" s="27"/>
      <c r="H33" s="26"/>
      <c r="I33" s="26"/>
      <c r="J33" s="28"/>
      <c r="K33" s="25"/>
      <c r="L33" s="26"/>
      <c r="M33" s="27"/>
      <c r="N33" s="27"/>
      <c r="O33" s="26"/>
      <c r="P33" s="26"/>
      <c r="Q33" s="28"/>
      <c r="R33" s="25"/>
      <c r="S33" s="26"/>
      <c r="T33" s="27"/>
      <c r="U33" s="27"/>
      <c r="V33" s="26"/>
      <c r="W33" s="26"/>
      <c r="X33" s="28"/>
    </row>
    <row r="34" spans="1:24" x14ac:dyDescent="0.25">
      <c r="A34" s="62" t="s">
        <v>54</v>
      </c>
      <c r="B34" s="63"/>
      <c r="C34" s="64" t="s">
        <v>55</v>
      </c>
      <c r="D34" s="25">
        <f t="shared" ref="D34:D48" si="21">E34+F34+G34+H34+I34</f>
        <v>0</v>
      </c>
      <c r="E34" s="51">
        <f t="shared" ref="E34:J34" si="22">E35</f>
        <v>0</v>
      </c>
      <c r="F34" s="51">
        <f t="shared" si="22"/>
        <v>0</v>
      </c>
      <c r="G34" s="51">
        <f t="shared" si="22"/>
        <v>0</v>
      </c>
      <c r="H34" s="51">
        <f t="shared" si="22"/>
        <v>0</v>
      </c>
      <c r="I34" s="51">
        <f t="shared" si="22"/>
        <v>0</v>
      </c>
      <c r="J34" s="52">
        <f t="shared" si="22"/>
        <v>0</v>
      </c>
      <c r="K34" s="25">
        <f t="shared" ref="K34:K48" si="23">L34+M34+N34+O34+P34</f>
        <v>0</v>
      </c>
      <c r="L34" s="51">
        <f t="shared" ref="L34:Q34" si="24">L35</f>
        <v>0</v>
      </c>
      <c r="M34" s="51">
        <f t="shared" si="24"/>
        <v>0</v>
      </c>
      <c r="N34" s="51">
        <f t="shared" si="24"/>
        <v>0</v>
      </c>
      <c r="O34" s="51">
        <f t="shared" si="24"/>
        <v>0</v>
      </c>
      <c r="P34" s="51">
        <f t="shared" si="24"/>
        <v>0</v>
      </c>
      <c r="Q34" s="52">
        <f t="shared" si="24"/>
        <v>0</v>
      </c>
      <c r="R34" s="25">
        <f t="shared" ref="R34:R48" si="25">S34+T34+U34+V34+W34</f>
        <v>0</v>
      </c>
      <c r="S34" s="51">
        <f t="shared" ref="S34:X34" si="26">S35</f>
        <v>0</v>
      </c>
      <c r="T34" s="51">
        <f t="shared" si="26"/>
        <v>0</v>
      </c>
      <c r="U34" s="51">
        <f t="shared" si="26"/>
        <v>0</v>
      </c>
      <c r="V34" s="51">
        <f t="shared" si="26"/>
        <v>0</v>
      </c>
      <c r="W34" s="51">
        <f t="shared" si="26"/>
        <v>0</v>
      </c>
      <c r="X34" s="52">
        <f t="shared" si="26"/>
        <v>0</v>
      </c>
    </row>
    <row r="35" spans="1:24" ht="153" customHeight="1" x14ac:dyDescent="0.25">
      <c r="A35" s="65" t="s">
        <v>56</v>
      </c>
      <c r="B35" s="30"/>
      <c r="C35" s="34" t="s">
        <v>57</v>
      </c>
      <c r="D35" s="25">
        <f t="shared" si="21"/>
        <v>0</v>
      </c>
      <c r="E35" s="26"/>
      <c r="F35" s="27"/>
      <c r="G35" s="27"/>
      <c r="H35" s="26"/>
      <c r="I35" s="26"/>
      <c r="J35" s="28"/>
      <c r="K35" s="25">
        <f t="shared" si="23"/>
        <v>0</v>
      </c>
      <c r="L35" s="26"/>
      <c r="M35" s="27"/>
      <c r="N35" s="27"/>
      <c r="O35" s="26"/>
      <c r="P35" s="26"/>
      <c r="Q35" s="28"/>
      <c r="R35" s="25">
        <f t="shared" si="25"/>
        <v>0</v>
      </c>
      <c r="S35" s="26"/>
      <c r="T35" s="27"/>
      <c r="U35" s="27"/>
      <c r="V35" s="26"/>
      <c r="W35" s="26"/>
      <c r="X35" s="28"/>
    </row>
    <row r="36" spans="1:24" ht="30" x14ac:dyDescent="0.25">
      <c r="A36" s="62" t="s">
        <v>52</v>
      </c>
      <c r="B36" s="63"/>
      <c r="C36" s="64" t="s">
        <v>58</v>
      </c>
      <c r="D36" s="25">
        <f t="shared" si="21"/>
        <v>365200</v>
      </c>
      <c r="E36" s="51">
        <f t="shared" ref="E36:J36" si="27">E37+E38+E39+E40+E41</f>
        <v>365200</v>
      </c>
      <c r="F36" s="51">
        <f t="shared" si="27"/>
        <v>0</v>
      </c>
      <c r="G36" s="51">
        <f t="shared" si="27"/>
        <v>0</v>
      </c>
      <c r="H36" s="51">
        <f t="shared" si="27"/>
        <v>0</v>
      </c>
      <c r="I36" s="51">
        <f t="shared" si="27"/>
        <v>0</v>
      </c>
      <c r="J36" s="51">
        <f t="shared" si="27"/>
        <v>0</v>
      </c>
      <c r="K36" s="25">
        <f t="shared" si="23"/>
        <v>365200</v>
      </c>
      <c r="L36" s="51">
        <f t="shared" ref="L36:Q36" si="28">L37+L38+L39+L40+L41</f>
        <v>365200</v>
      </c>
      <c r="M36" s="51">
        <f t="shared" si="28"/>
        <v>0</v>
      </c>
      <c r="N36" s="51">
        <f t="shared" si="28"/>
        <v>0</v>
      </c>
      <c r="O36" s="51">
        <f t="shared" si="28"/>
        <v>0</v>
      </c>
      <c r="P36" s="51">
        <f t="shared" si="28"/>
        <v>0</v>
      </c>
      <c r="Q36" s="51">
        <f t="shared" si="28"/>
        <v>0</v>
      </c>
      <c r="R36" s="25">
        <f t="shared" si="25"/>
        <v>365200</v>
      </c>
      <c r="S36" s="51">
        <f t="shared" ref="S36:X36" si="29">S37+S38+S39+S40+S41</f>
        <v>365200</v>
      </c>
      <c r="T36" s="51">
        <f t="shared" si="29"/>
        <v>0</v>
      </c>
      <c r="U36" s="51">
        <f t="shared" si="29"/>
        <v>0</v>
      </c>
      <c r="V36" s="51">
        <f t="shared" si="29"/>
        <v>0</v>
      </c>
      <c r="W36" s="51">
        <f t="shared" si="29"/>
        <v>0</v>
      </c>
      <c r="X36" s="51">
        <f t="shared" si="29"/>
        <v>0</v>
      </c>
    </row>
    <row r="37" spans="1:24" ht="33" customHeight="1" x14ac:dyDescent="0.25">
      <c r="A37" s="29" t="s">
        <v>59</v>
      </c>
      <c r="B37" s="30"/>
      <c r="C37" s="34" t="s">
        <v>60</v>
      </c>
      <c r="D37" s="25">
        <f t="shared" si="21"/>
        <v>0</v>
      </c>
      <c r="E37" s="26"/>
      <c r="F37" s="27"/>
      <c r="G37" s="27"/>
      <c r="H37" s="26"/>
      <c r="I37" s="26"/>
      <c r="J37" s="28"/>
      <c r="K37" s="25">
        <f t="shared" si="23"/>
        <v>0</v>
      </c>
      <c r="L37" s="26"/>
      <c r="M37" s="27"/>
      <c r="N37" s="27"/>
      <c r="O37" s="26"/>
      <c r="P37" s="26"/>
      <c r="Q37" s="28"/>
      <c r="R37" s="25">
        <f t="shared" si="25"/>
        <v>0</v>
      </c>
      <c r="S37" s="26"/>
      <c r="T37" s="27"/>
      <c r="U37" s="27"/>
      <c r="V37" s="26"/>
      <c r="W37" s="26"/>
      <c r="X37" s="28"/>
    </row>
    <row r="38" spans="1:24" ht="18" customHeight="1" x14ac:dyDescent="0.25">
      <c r="A38" s="29" t="s">
        <v>61</v>
      </c>
      <c r="B38" s="30"/>
      <c r="C38" s="34" t="s">
        <v>60</v>
      </c>
      <c r="D38" s="25">
        <f t="shared" si="21"/>
        <v>0</v>
      </c>
      <c r="E38" s="26"/>
      <c r="F38" s="27"/>
      <c r="G38" s="27"/>
      <c r="H38" s="26"/>
      <c r="I38" s="26"/>
      <c r="J38" s="28"/>
      <c r="K38" s="25">
        <f t="shared" si="23"/>
        <v>0</v>
      </c>
      <c r="L38" s="26"/>
      <c r="M38" s="27"/>
      <c r="N38" s="27"/>
      <c r="O38" s="26"/>
      <c r="P38" s="26"/>
      <c r="Q38" s="28"/>
      <c r="R38" s="25">
        <f t="shared" si="25"/>
        <v>0</v>
      </c>
      <c r="S38" s="26"/>
      <c r="T38" s="27"/>
      <c r="U38" s="27"/>
      <c r="V38" s="26"/>
      <c r="W38" s="26"/>
      <c r="X38" s="28"/>
    </row>
    <row r="39" spans="1:24" ht="18" customHeight="1" x14ac:dyDescent="0.25">
      <c r="A39" s="29" t="s">
        <v>62</v>
      </c>
      <c r="B39" s="30"/>
      <c r="C39" s="34" t="s">
        <v>60</v>
      </c>
      <c r="D39" s="25">
        <f t="shared" si="21"/>
        <v>362000</v>
      </c>
      <c r="E39" s="54">
        <v>362000</v>
      </c>
      <c r="F39" s="27"/>
      <c r="G39" s="27"/>
      <c r="H39" s="26"/>
      <c r="I39" s="26"/>
      <c r="J39" s="28"/>
      <c r="K39" s="25">
        <f t="shared" si="23"/>
        <v>362000</v>
      </c>
      <c r="L39" s="54">
        <v>362000</v>
      </c>
      <c r="M39" s="27"/>
      <c r="N39" s="27"/>
      <c r="O39" s="26"/>
      <c r="P39" s="26"/>
      <c r="Q39" s="28"/>
      <c r="R39" s="25">
        <f t="shared" si="25"/>
        <v>362000</v>
      </c>
      <c r="S39" s="54">
        <v>362000</v>
      </c>
      <c r="T39" s="27"/>
      <c r="U39" s="27"/>
      <c r="V39" s="26"/>
      <c r="W39" s="26"/>
      <c r="X39" s="28"/>
    </row>
    <row r="40" spans="1:24" ht="18" customHeight="1" x14ac:dyDescent="0.25">
      <c r="A40" s="29" t="s">
        <v>63</v>
      </c>
      <c r="B40" s="30"/>
      <c r="C40" s="34" t="s">
        <v>64</v>
      </c>
      <c r="D40" s="25">
        <f t="shared" si="21"/>
        <v>3200</v>
      </c>
      <c r="E40" s="26">
        <v>3200</v>
      </c>
      <c r="F40" s="27"/>
      <c r="G40" s="27"/>
      <c r="H40" s="26"/>
      <c r="I40" s="26">
        <v>0</v>
      </c>
      <c r="J40" s="28"/>
      <c r="K40" s="25">
        <f t="shared" si="23"/>
        <v>3200</v>
      </c>
      <c r="L40" s="26">
        <v>3200</v>
      </c>
      <c r="M40" s="27"/>
      <c r="N40" s="27"/>
      <c r="O40" s="26"/>
      <c r="P40" s="26">
        <v>0</v>
      </c>
      <c r="Q40" s="28"/>
      <c r="R40" s="25">
        <f t="shared" si="25"/>
        <v>3200</v>
      </c>
      <c r="S40" s="26">
        <v>3200</v>
      </c>
      <c r="T40" s="27"/>
      <c r="U40" s="27"/>
      <c r="V40" s="26"/>
      <c r="W40" s="26">
        <v>0</v>
      </c>
      <c r="X40" s="28"/>
    </row>
    <row r="41" spans="1:24" ht="18" customHeight="1" x14ac:dyDescent="0.25">
      <c r="A41" s="29" t="s">
        <v>65</v>
      </c>
      <c r="B41" s="30"/>
      <c r="C41" s="34" t="s">
        <v>66</v>
      </c>
      <c r="D41" s="25">
        <f t="shared" si="21"/>
        <v>0</v>
      </c>
      <c r="E41" s="26"/>
      <c r="F41" s="27"/>
      <c r="G41" s="27"/>
      <c r="H41" s="26"/>
      <c r="I41" s="26"/>
      <c r="J41" s="28"/>
      <c r="K41" s="25">
        <f t="shared" si="23"/>
        <v>0</v>
      </c>
      <c r="L41" s="26"/>
      <c r="M41" s="27"/>
      <c r="N41" s="27"/>
      <c r="O41" s="26"/>
      <c r="P41" s="26"/>
      <c r="Q41" s="28"/>
      <c r="R41" s="25">
        <f t="shared" si="25"/>
        <v>0</v>
      </c>
      <c r="S41" s="26"/>
      <c r="T41" s="27"/>
      <c r="U41" s="27"/>
      <c r="V41" s="26"/>
      <c r="W41" s="26"/>
      <c r="X41" s="28"/>
    </row>
    <row r="42" spans="1:24" ht="34.5" customHeight="1" x14ac:dyDescent="0.25">
      <c r="A42" s="43" t="s">
        <v>67</v>
      </c>
      <c r="B42" s="44">
        <v>240</v>
      </c>
      <c r="C42" s="55" t="s">
        <v>20</v>
      </c>
      <c r="D42" s="25">
        <f t="shared" si="21"/>
        <v>0</v>
      </c>
      <c r="E42" s="56"/>
      <c r="F42" s="66"/>
      <c r="G42" s="66"/>
      <c r="H42" s="56"/>
      <c r="I42" s="56"/>
      <c r="J42" s="57"/>
      <c r="K42" s="25">
        <f t="shared" si="23"/>
        <v>0</v>
      </c>
      <c r="L42" s="56"/>
      <c r="M42" s="66"/>
      <c r="N42" s="66"/>
      <c r="O42" s="56"/>
      <c r="P42" s="56"/>
      <c r="Q42" s="57"/>
      <c r="R42" s="25">
        <f t="shared" si="25"/>
        <v>0</v>
      </c>
      <c r="S42" s="56"/>
      <c r="T42" s="66"/>
      <c r="U42" s="66"/>
      <c r="V42" s="56"/>
      <c r="W42" s="56"/>
      <c r="X42" s="57"/>
    </row>
    <row r="43" spans="1:24" ht="51" customHeight="1" x14ac:dyDescent="0.25">
      <c r="A43" s="43" t="s">
        <v>68</v>
      </c>
      <c r="B43" s="44">
        <v>250</v>
      </c>
      <c r="C43" s="55" t="s">
        <v>20</v>
      </c>
      <c r="D43" s="25">
        <f t="shared" si="21"/>
        <v>0</v>
      </c>
      <c r="E43" s="56"/>
      <c r="F43" s="66"/>
      <c r="G43" s="66"/>
      <c r="H43" s="56"/>
      <c r="I43" s="56"/>
      <c r="J43" s="57"/>
      <c r="K43" s="25">
        <f t="shared" si="23"/>
        <v>0</v>
      </c>
      <c r="L43" s="56"/>
      <c r="M43" s="66"/>
      <c r="N43" s="66"/>
      <c r="O43" s="56"/>
      <c r="P43" s="56"/>
      <c r="Q43" s="57"/>
      <c r="R43" s="25">
        <f t="shared" si="25"/>
        <v>0</v>
      </c>
      <c r="S43" s="56"/>
      <c r="T43" s="66"/>
      <c r="U43" s="66"/>
      <c r="V43" s="56"/>
      <c r="W43" s="56"/>
      <c r="X43" s="57"/>
    </row>
    <row r="44" spans="1:24" ht="35.25" customHeight="1" x14ac:dyDescent="0.25">
      <c r="A44" s="43" t="s">
        <v>69</v>
      </c>
      <c r="B44" s="44">
        <v>260</v>
      </c>
      <c r="C44" s="55" t="s">
        <v>70</v>
      </c>
      <c r="D44" s="25">
        <f t="shared" si="21"/>
        <v>9208866.4800000004</v>
      </c>
      <c r="E44" s="56">
        <f t="shared" ref="E44:J44" si="30">E46+E47+E48+E54+E55+E56+E57+E58</f>
        <v>8917600</v>
      </c>
      <c r="F44" s="56">
        <f t="shared" si="30"/>
        <v>9750</v>
      </c>
      <c r="G44" s="56">
        <f t="shared" si="30"/>
        <v>0</v>
      </c>
      <c r="H44" s="56">
        <f t="shared" si="30"/>
        <v>0</v>
      </c>
      <c r="I44" s="56">
        <f t="shared" si="30"/>
        <v>281516.48</v>
      </c>
      <c r="J44" s="57">
        <f t="shared" si="30"/>
        <v>0</v>
      </c>
      <c r="K44" s="25">
        <f t="shared" si="23"/>
        <v>9205350</v>
      </c>
      <c r="L44" s="56">
        <f t="shared" ref="L44:Q44" si="31">L46+L47+L48+L54+L55+L56+L57+L58</f>
        <v>8917600</v>
      </c>
      <c r="M44" s="56">
        <f t="shared" si="31"/>
        <v>9750</v>
      </c>
      <c r="N44" s="56">
        <f t="shared" si="31"/>
        <v>0</v>
      </c>
      <c r="O44" s="56">
        <f t="shared" si="31"/>
        <v>0</v>
      </c>
      <c r="P44" s="56">
        <f t="shared" si="31"/>
        <v>278000</v>
      </c>
      <c r="Q44" s="57">
        <f t="shared" si="31"/>
        <v>0</v>
      </c>
      <c r="R44" s="25">
        <f t="shared" si="25"/>
        <v>9205350</v>
      </c>
      <c r="S44" s="56">
        <f t="shared" ref="S44:X44" si="32">S46+S47+S48+S54+S55+S56+S57+S58</f>
        <v>8917600</v>
      </c>
      <c r="T44" s="56">
        <f t="shared" si="32"/>
        <v>9750</v>
      </c>
      <c r="U44" s="56">
        <f t="shared" si="32"/>
        <v>0</v>
      </c>
      <c r="V44" s="56">
        <f t="shared" si="32"/>
        <v>0</v>
      </c>
      <c r="W44" s="56">
        <f t="shared" si="32"/>
        <v>278000</v>
      </c>
      <c r="X44" s="57">
        <f t="shared" si="32"/>
        <v>0</v>
      </c>
    </row>
    <row r="45" spans="1:24" x14ac:dyDescent="0.25">
      <c r="A45" s="23" t="s">
        <v>37</v>
      </c>
      <c r="B45" s="30"/>
      <c r="C45" s="34"/>
      <c r="D45" s="25">
        <f t="shared" si="21"/>
        <v>0</v>
      </c>
      <c r="E45" s="54"/>
      <c r="F45" s="27"/>
      <c r="G45" s="27"/>
      <c r="H45" s="26"/>
      <c r="I45" s="26"/>
      <c r="J45" s="28"/>
      <c r="K45" s="25">
        <f t="shared" si="23"/>
        <v>0</v>
      </c>
      <c r="L45" s="54"/>
      <c r="M45" s="27"/>
      <c r="N45" s="27"/>
      <c r="O45" s="26"/>
      <c r="P45" s="26"/>
      <c r="Q45" s="28"/>
      <c r="R45" s="25">
        <f t="shared" si="25"/>
        <v>0</v>
      </c>
      <c r="S45" s="54"/>
      <c r="T45" s="27"/>
      <c r="U45" s="27"/>
      <c r="V45" s="26"/>
      <c r="W45" s="26"/>
      <c r="X45" s="28"/>
    </row>
    <row r="46" spans="1:24" x14ac:dyDescent="0.25">
      <c r="A46" s="29" t="s">
        <v>71</v>
      </c>
      <c r="B46" s="30"/>
      <c r="C46" s="34" t="s">
        <v>72</v>
      </c>
      <c r="D46" s="25">
        <f t="shared" si="21"/>
        <v>69800</v>
      </c>
      <c r="E46" s="54">
        <v>69800</v>
      </c>
      <c r="F46" s="27"/>
      <c r="G46" s="27"/>
      <c r="H46" s="26"/>
      <c r="I46" s="26"/>
      <c r="J46" s="28"/>
      <c r="K46" s="25">
        <f t="shared" si="23"/>
        <v>69800</v>
      </c>
      <c r="L46" s="54">
        <v>69800</v>
      </c>
      <c r="M46" s="27"/>
      <c r="N46" s="27"/>
      <c r="O46" s="26"/>
      <c r="P46" s="26"/>
      <c r="Q46" s="28"/>
      <c r="R46" s="25">
        <f t="shared" si="25"/>
        <v>69800</v>
      </c>
      <c r="S46" s="54">
        <v>69800</v>
      </c>
      <c r="T46" s="27"/>
      <c r="U46" s="27"/>
      <c r="V46" s="26"/>
      <c r="W46" s="26"/>
      <c r="X46" s="28"/>
    </row>
    <row r="47" spans="1:24" x14ac:dyDescent="0.25">
      <c r="A47" s="29" t="s">
        <v>73</v>
      </c>
      <c r="B47" s="30"/>
      <c r="C47" s="34" t="s">
        <v>72</v>
      </c>
      <c r="D47" s="25">
        <f t="shared" si="21"/>
        <v>0</v>
      </c>
      <c r="E47" s="26"/>
      <c r="F47" s="27"/>
      <c r="G47" s="27"/>
      <c r="H47" s="26"/>
      <c r="I47" s="26"/>
      <c r="J47" s="28"/>
      <c r="K47" s="25">
        <f t="shared" si="23"/>
        <v>0</v>
      </c>
      <c r="L47" s="26"/>
      <c r="M47" s="27"/>
      <c r="N47" s="27"/>
      <c r="O47" s="26"/>
      <c r="P47" s="26"/>
      <c r="Q47" s="28"/>
      <c r="R47" s="25">
        <f t="shared" si="25"/>
        <v>0</v>
      </c>
      <c r="S47" s="26"/>
      <c r="T47" s="27"/>
      <c r="U47" s="27"/>
      <c r="V47" s="26"/>
      <c r="W47" s="26"/>
      <c r="X47" s="28"/>
    </row>
    <row r="48" spans="1:24" x14ac:dyDescent="0.25">
      <c r="A48" s="67" t="s">
        <v>74</v>
      </c>
      <c r="B48" s="68"/>
      <c r="C48" s="69" t="s">
        <v>72</v>
      </c>
      <c r="D48" s="25">
        <f t="shared" si="21"/>
        <v>5729000</v>
      </c>
      <c r="E48" s="70">
        <f>E50+E51+E52+E53</f>
        <v>5729000</v>
      </c>
      <c r="F48" s="70">
        <f t="shared" ref="F48:X48" si="33">F50+F51+F52+F53</f>
        <v>0</v>
      </c>
      <c r="G48" s="70">
        <f t="shared" si="33"/>
        <v>0</v>
      </c>
      <c r="H48" s="70">
        <f t="shared" si="33"/>
        <v>0</v>
      </c>
      <c r="I48" s="70">
        <f t="shared" si="33"/>
        <v>0</v>
      </c>
      <c r="J48" s="70">
        <f t="shared" si="33"/>
        <v>0</v>
      </c>
      <c r="K48" s="25">
        <f t="shared" si="23"/>
        <v>5729000</v>
      </c>
      <c r="L48" s="70">
        <f t="shared" si="33"/>
        <v>5729000</v>
      </c>
      <c r="M48" s="70">
        <f t="shared" si="33"/>
        <v>0</v>
      </c>
      <c r="N48" s="70">
        <f t="shared" si="33"/>
        <v>0</v>
      </c>
      <c r="O48" s="70">
        <f t="shared" si="33"/>
        <v>0</v>
      </c>
      <c r="P48" s="70">
        <f t="shared" si="33"/>
        <v>0</v>
      </c>
      <c r="Q48" s="70">
        <f t="shared" si="33"/>
        <v>0</v>
      </c>
      <c r="R48" s="25">
        <f t="shared" si="25"/>
        <v>5729000</v>
      </c>
      <c r="S48" s="70">
        <f t="shared" si="33"/>
        <v>5729000</v>
      </c>
      <c r="T48" s="70">
        <f t="shared" si="33"/>
        <v>0</v>
      </c>
      <c r="U48" s="70">
        <f t="shared" si="33"/>
        <v>0</v>
      </c>
      <c r="V48" s="70">
        <f t="shared" si="33"/>
        <v>0</v>
      </c>
      <c r="W48" s="70">
        <f t="shared" si="33"/>
        <v>0</v>
      </c>
      <c r="X48" s="70">
        <f t="shared" si="33"/>
        <v>0</v>
      </c>
    </row>
    <row r="49" spans="1:24" x14ac:dyDescent="0.25">
      <c r="A49" s="23" t="s">
        <v>37</v>
      </c>
      <c r="B49" s="30"/>
      <c r="C49" s="34"/>
      <c r="D49" s="25"/>
      <c r="E49" s="26"/>
      <c r="F49" s="27"/>
      <c r="G49" s="27"/>
      <c r="H49" s="26"/>
      <c r="I49" s="26"/>
      <c r="J49" s="28"/>
      <c r="K49" s="25"/>
      <c r="L49" s="26"/>
      <c r="M49" s="27"/>
      <c r="N49" s="27"/>
      <c r="O49" s="26"/>
      <c r="P49" s="26"/>
      <c r="Q49" s="28"/>
      <c r="R49" s="25"/>
      <c r="S49" s="26"/>
      <c r="T49" s="27"/>
      <c r="U49" s="27"/>
      <c r="V49" s="26"/>
      <c r="W49" s="26"/>
      <c r="X49" s="28"/>
    </row>
    <row r="50" spans="1:24" ht="18.75" customHeight="1" x14ac:dyDescent="0.25">
      <c r="A50" s="29" t="s">
        <v>75</v>
      </c>
      <c r="B50" s="30"/>
      <c r="C50" s="34"/>
      <c r="D50" s="25">
        <f t="shared" ref="D50:D58" si="34">E50+F50+G50+H50+I50</f>
        <v>3918000</v>
      </c>
      <c r="E50" s="54">
        <v>3918000</v>
      </c>
      <c r="F50" s="27"/>
      <c r="G50" s="27"/>
      <c r="H50" s="26"/>
      <c r="I50" s="26"/>
      <c r="J50" s="28"/>
      <c r="K50" s="25">
        <f t="shared" ref="K50:K58" si="35">L50+M50+N50+O50+P50</f>
        <v>3918000</v>
      </c>
      <c r="L50" s="54">
        <v>3918000</v>
      </c>
      <c r="M50" s="27"/>
      <c r="N50" s="27"/>
      <c r="O50" s="26"/>
      <c r="P50" s="26"/>
      <c r="Q50" s="28"/>
      <c r="R50" s="25">
        <f t="shared" ref="R50:R58" si="36">S50+T50+U50+V50+W50</f>
        <v>3918000</v>
      </c>
      <c r="S50" s="54">
        <v>3918000</v>
      </c>
      <c r="T50" s="27"/>
      <c r="U50" s="27"/>
      <c r="V50" s="26"/>
      <c r="W50" s="26"/>
      <c r="X50" s="28"/>
    </row>
    <row r="51" spans="1:24" x14ac:dyDescent="0.25">
      <c r="A51" s="29" t="s">
        <v>76</v>
      </c>
      <c r="B51" s="30"/>
      <c r="C51" s="34"/>
      <c r="D51" s="25">
        <f t="shared" si="34"/>
        <v>1437000</v>
      </c>
      <c r="E51" s="54">
        <v>1437000</v>
      </c>
      <c r="F51" s="27"/>
      <c r="G51" s="27"/>
      <c r="H51" s="26"/>
      <c r="I51" s="26"/>
      <c r="J51" s="28"/>
      <c r="K51" s="25">
        <f t="shared" si="35"/>
        <v>1437000</v>
      </c>
      <c r="L51" s="54">
        <v>1437000</v>
      </c>
      <c r="M51" s="27"/>
      <c r="N51" s="27"/>
      <c r="O51" s="26"/>
      <c r="P51" s="26"/>
      <c r="Q51" s="28"/>
      <c r="R51" s="25">
        <f t="shared" si="36"/>
        <v>1437000</v>
      </c>
      <c r="S51" s="54">
        <v>1437000</v>
      </c>
      <c r="T51" s="27"/>
      <c r="U51" s="27"/>
      <c r="V51" s="26"/>
      <c r="W51" s="26"/>
      <c r="X51" s="28"/>
    </row>
    <row r="52" spans="1:24" x14ac:dyDescent="0.25">
      <c r="A52" s="29" t="s">
        <v>77</v>
      </c>
      <c r="B52" s="30"/>
      <c r="C52" s="34"/>
      <c r="D52" s="25">
        <f>E52+F52+G52+H52+I52</f>
        <v>315000</v>
      </c>
      <c r="E52" s="54">
        <v>315000</v>
      </c>
      <c r="F52" s="27"/>
      <c r="G52" s="27"/>
      <c r="H52" s="26"/>
      <c r="I52" s="26"/>
      <c r="J52" s="28"/>
      <c r="K52" s="25">
        <f t="shared" si="35"/>
        <v>315000</v>
      </c>
      <c r="L52" s="54">
        <v>315000</v>
      </c>
      <c r="M52" s="27"/>
      <c r="N52" s="27"/>
      <c r="O52" s="26"/>
      <c r="P52" s="26"/>
      <c r="Q52" s="28"/>
      <c r="R52" s="25">
        <f t="shared" si="36"/>
        <v>315000</v>
      </c>
      <c r="S52" s="54">
        <v>315000</v>
      </c>
      <c r="T52" s="27"/>
      <c r="U52" s="27"/>
      <c r="V52" s="26"/>
      <c r="W52" s="26"/>
      <c r="X52" s="28"/>
    </row>
    <row r="53" spans="1:24" x14ac:dyDescent="0.25">
      <c r="A53" s="29" t="s">
        <v>78</v>
      </c>
      <c r="B53" s="30"/>
      <c r="C53" s="34"/>
      <c r="D53" s="25">
        <f>E53+F53+G53+H53+I53</f>
        <v>59000</v>
      </c>
      <c r="E53" s="54">
        <v>59000</v>
      </c>
      <c r="F53" s="27"/>
      <c r="G53" s="27"/>
      <c r="H53" s="26"/>
      <c r="I53" s="26"/>
      <c r="J53" s="28"/>
      <c r="K53" s="25">
        <f t="shared" si="35"/>
        <v>59000</v>
      </c>
      <c r="L53" s="54">
        <v>59000</v>
      </c>
      <c r="M53" s="27"/>
      <c r="N53" s="27"/>
      <c r="O53" s="26"/>
      <c r="P53" s="26"/>
      <c r="Q53" s="28"/>
      <c r="R53" s="25">
        <f t="shared" si="36"/>
        <v>59000</v>
      </c>
      <c r="S53" s="54">
        <v>59000</v>
      </c>
      <c r="T53" s="27"/>
      <c r="U53" s="27"/>
      <c r="V53" s="26"/>
      <c r="W53" s="26"/>
      <c r="X53" s="28"/>
    </row>
    <row r="54" spans="1:24" ht="30" x14ac:dyDescent="0.25">
      <c r="A54" s="29" t="s">
        <v>79</v>
      </c>
      <c r="B54" s="30"/>
      <c r="C54" s="34" t="s">
        <v>72</v>
      </c>
      <c r="D54" s="25">
        <f t="shared" si="34"/>
        <v>2216300</v>
      </c>
      <c r="E54" s="54">
        <v>2187300</v>
      </c>
      <c r="F54" s="27"/>
      <c r="G54" s="27"/>
      <c r="H54" s="26"/>
      <c r="I54" s="26">
        <v>29000</v>
      </c>
      <c r="J54" s="28"/>
      <c r="K54" s="25">
        <f t="shared" si="35"/>
        <v>2216300</v>
      </c>
      <c r="L54" s="54">
        <v>2187300</v>
      </c>
      <c r="M54" s="27"/>
      <c r="N54" s="27"/>
      <c r="O54" s="26"/>
      <c r="P54" s="26">
        <v>29000</v>
      </c>
      <c r="Q54" s="28"/>
      <c r="R54" s="25">
        <f t="shared" si="36"/>
        <v>2216300</v>
      </c>
      <c r="S54" s="54">
        <v>2187300</v>
      </c>
      <c r="T54" s="27"/>
      <c r="U54" s="27"/>
      <c r="V54" s="26"/>
      <c r="W54" s="26">
        <v>29000</v>
      </c>
      <c r="X54" s="28"/>
    </row>
    <row r="55" spans="1:24" x14ac:dyDescent="0.25">
      <c r="A55" s="29" t="s">
        <v>80</v>
      </c>
      <c r="B55" s="30"/>
      <c r="C55" s="34" t="s">
        <v>72</v>
      </c>
      <c r="D55" s="25">
        <f t="shared" si="34"/>
        <v>237500</v>
      </c>
      <c r="E55" s="54">
        <v>215500</v>
      </c>
      <c r="F55" s="27"/>
      <c r="G55" s="27"/>
      <c r="H55" s="26"/>
      <c r="I55" s="26">
        <v>22000</v>
      </c>
      <c r="J55" s="28"/>
      <c r="K55" s="25">
        <f t="shared" si="35"/>
        <v>237500</v>
      </c>
      <c r="L55" s="54">
        <v>215500</v>
      </c>
      <c r="M55" s="27"/>
      <c r="N55" s="27"/>
      <c r="O55" s="26"/>
      <c r="P55" s="26">
        <v>22000</v>
      </c>
      <c r="Q55" s="28"/>
      <c r="R55" s="25">
        <f t="shared" si="36"/>
        <v>237500</v>
      </c>
      <c r="S55" s="54">
        <v>215500</v>
      </c>
      <c r="T55" s="27"/>
      <c r="U55" s="27"/>
      <c r="V55" s="26"/>
      <c r="W55" s="26">
        <v>22000</v>
      </c>
      <c r="X55" s="28"/>
    </row>
    <row r="56" spans="1:24" ht="30" x14ac:dyDescent="0.25">
      <c r="A56" s="29" t="s">
        <v>81</v>
      </c>
      <c r="B56" s="30"/>
      <c r="C56" s="34" t="s">
        <v>72</v>
      </c>
      <c r="D56" s="25">
        <f t="shared" si="34"/>
        <v>685750</v>
      </c>
      <c r="E56" s="54">
        <v>676000</v>
      </c>
      <c r="F56" s="27">
        <v>9750</v>
      </c>
      <c r="G56" s="27"/>
      <c r="H56" s="26"/>
      <c r="I56" s="26">
        <v>0</v>
      </c>
      <c r="J56" s="28"/>
      <c r="K56" s="25">
        <f t="shared" si="35"/>
        <v>685750</v>
      </c>
      <c r="L56" s="54">
        <v>676000</v>
      </c>
      <c r="M56" s="27">
        <v>9750</v>
      </c>
      <c r="N56" s="27"/>
      <c r="O56" s="26"/>
      <c r="P56" s="26">
        <v>0</v>
      </c>
      <c r="Q56" s="28"/>
      <c r="R56" s="25">
        <f t="shared" si="36"/>
        <v>685750</v>
      </c>
      <c r="S56" s="54">
        <v>676000</v>
      </c>
      <c r="T56" s="27">
        <v>9750</v>
      </c>
      <c r="U56" s="27"/>
      <c r="V56" s="26"/>
      <c r="W56" s="26">
        <v>0</v>
      </c>
      <c r="X56" s="28"/>
    </row>
    <row r="57" spans="1:24" ht="30" x14ac:dyDescent="0.25">
      <c r="A57" s="29" t="s">
        <v>82</v>
      </c>
      <c r="B57" s="30"/>
      <c r="C57" s="34" t="s">
        <v>72</v>
      </c>
      <c r="D57" s="25">
        <f t="shared" si="34"/>
        <v>270516.47999999998</v>
      </c>
      <c r="E57" s="54">
        <v>40000</v>
      </c>
      <c r="F57" s="27">
        <v>0</v>
      </c>
      <c r="G57" s="27"/>
      <c r="H57" s="26"/>
      <c r="I57" s="26">
        <f>227000+3516.48</f>
        <v>230516.48000000001</v>
      </c>
      <c r="J57" s="28"/>
      <c r="K57" s="25">
        <f t="shared" si="35"/>
        <v>267000</v>
      </c>
      <c r="L57" s="54">
        <v>40000</v>
      </c>
      <c r="M57" s="27">
        <v>0</v>
      </c>
      <c r="N57" s="27"/>
      <c r="O57" s="26"/>
      <c r="P57" s="26">
        <v>227000</v>
      </c>
      <c r="Q57" s="28"/>
      <c r="R57" s="25">
        <f t="shared" si="36"/>
        <v>267000</v>
      </c>
      <c r="S57" s="54">
        <v>40000</v>
      </c>
      <c r="T57" s="27">
        <v>0</v>
      </c>
      <c r="U57" s="27"/>
      <c r="V57" s="26"/>
      <c r="W57" s="26">
        <v>227000</v>
      </c>
      <c r="X57" s="28"/>
    </row>
    <row r="58" spans="1:24" x14ac:dyDescent="0.25">
      <c r="A58" s="29" t="s">
        <v>83</v>
      </c>
      <c r="B58" s="30"/>
      <c r="C58" s="34" t="s">
        <v>72</v>
      </c>
      <c r="D58" s="25">
        <f t="shared" si="34"/>
        <v>0</v>
      </c>
      <c r="E58" s="26"/>
      <c r="F58" s="27"/>
      <c r="G58" s="27"/>
      <c r="H58" s="26"/>
      <c r="I58" s="26"/>
      <c r="J58" s="28"/>
      <c r="K58" s="25">
        <f t="shared" si="35"/>
        <v>0</v>
      </c>
      <c r="L58" s="26"/>
      <c r="M58" s="27"/>
      <c r="N58" s="27"/>
      <c r="O58" s="26"/>
      <c r="P58" s="26"/>
      <c r="Q58" s="28"/>
      <c r="R58" s="25">
        <f t="shared" si="36"/>
        <v>0</v>
      </c>
      <c r="S58" s="26"/>
      <c r="T58" s="27"/>
      <c r="U58" s="27"/>
      <c r="V58" s="26"/>
      <c r="W58" s="26"/>
      <c r="X58" s="28"/>
    </row>
    <row r="59" spans="1:24" ht="20.25" hidden="1" customHeight="1" x14ac:dyDescent="0.25">
      <c r="A59" s="35" t="s">
        <v>32</v>
      </c>
      <c r="B59" s="30"/>
      <c r="C59" s="34"/>
      <c r="D59" s="37">
        <f>D21+D27+D32+D42+D43+D44</f>
        <v>55189841.480000004</v>
      </c>
      <c r="E59" s="37">
        <f>E21+E27+E32+E42+E43+E44</f>
        <v>54113500</v>
      </c>
      <c r="F59" s="37">
        <f>F21+F27+F32+F42+F43+F44</f>
        <v>373825</v>
      </c>
      <c r="G59" s="27"/>
      <c r="H59" s="26"/>
      <c r="I59" s="37">
        <f>I21+I27+I32+I42+I43+I44</f>
        <v>702516.48</v>
      </c>
      <c r="J59" s="28"/>
      <c r="K59" s="37">
        <f>K21+K27+K32+K42+K43+K44</f>
        <v>55186325</v>
      </c>
      <c r="L59" s="37">
        <f>L21+L27+L32+L42+L43+L44</f>
        <v>54113500</v>
      </c>
      <c r="M59" s="37">
        <f>M21+M27+M32+M42+M43+M44</f>
        <v>373825</v>
      </c>
      <c r="N59" s="27"/>
      <c r="O59" s="26"/>
      <c r="P59" s="37">
        <f>P21+P27+P32+P42+P43+P44</f>
        <v>699000</v>
      </c>
      <c r="Q59" s="28"/>
      <c r="R59" s="37">
        <f>R21+R27+R32+R42+R43+R44</f>
        <v>55186325</v>
      </c>
      <c r="S59" s="37">
        <f>S21+S27+S32+S42+S43+S44</f>
        <v>54113500</v>
      </c>
      <c r="T59" s="37">
        <f>T21+T27+T32+T42+T43+T44</f>
        <v>373825</v>
      </c>
      <c r="U59" s="27"/>
      <c r="V59" s="26"/>
      <c r="W59" s="37">
        <f>W21+W27+W32+W42+W43+W44</f>
        <v>699000</v>
      </c>
      <c r="X59" s="28"/>
    </row>
    <row r="60" spans="1:24" ht="44.25" customHeight="1" x14ac:dyDescent="0.25">
      <c r="A60" s="71" t="s">
        <v>84</v>
      </c>
      <c r="B60" s="72">
        <v>300</v>
      </c>
      <c r="C60" s="73" t="s">
        <v>20</v>
      </c>
      <c r="D60" s="19">
        <f t="shared" ref="D60:D67" si="37">E60+F60+G60+H60+I60</f>
        <v>55189841.479999997</v>
      </c>
      <c r="E60" s="74">
        <f t="shared" ref="E60:J60" si="38">E61+E62</f>
        <v>54113500</v>
      </c>
      <c r="F60" s="74">
        <f t="shared" si="38"/>
        <v>373825</v>
      </c>
      <c r="G60" s="74">
        <f t="shared" si="38"/>
        <v>0</v>
      </c>
      <c r="H60" s="74">
        <f t="shared" si="38"/>
        <v>0</v>
      </c>
      <c r="I60" s="74">
        <f t="shared" si="38"/>
        <v>702516.48</v>
      </c>
      <c r="J60" s="74">
        <f t="shared" si="38"/>
        <v>0</v>
      </c>
      <c r="K60" s="19">
        <f t="shared" ref="K60:K67" si="39">L60+M60+N60+O60+P60</f>
        <v>55186325</v>
      </c>
      <c r="L60" s="74">
        <f t="shared" ref="L60:Q60" si="40">L61+L62</f>
        <v>54113500</v>
      </c>
      <c r="M60" s="74">
        <f t="shared" si="40"/>
        <v>373825</v>
      </c>
      <c r="N60" s="74">
        <f t="shared" si="40"/>
        <v>0</v>
      </c>
      <c r="O60" s="74">
        <f t="shared" si="40"/>
        <v>0</v>
      </c>
      <c r="P60" s="74">
        <f t="shared" si="40"/>
        <v>699000</v>
      </c>
      <c r="Q60" s="74">
        <f t="shared" si="40"/>
        <v>0</v>
      </c>
      <c r="R60" s="19">
        <f t="shared" ref="R60:R67" si="41">S60+T60+U60+V60+W60</f>
        <v>55186325</v>
      </c>
      <c r="S60" s="74">
        <f t="shared" ref="S60:X60" si="42">S61+S62</f>
        <v>54113500</v>
      </c>
      <c r="T60" s="74">
        <f t="shared" si="42"/>
        <v>373825</v>
      </c>
      <c r="U60" s="74">
        <f t="shared" si="42"/>
        <v>0</v>
      </c>
      <c r="V60" s="74">
        <f t="shared" si="42"/>
        <v>0</v>
      </c>
      <c r="W60" s="74">
        <f t="shared" si="42"/>
        <v>699000</v>
      </c>
      <c r="X60" s="74">
        <f t="shared" si="42"/>
        <v>0</v>
      </c>
    </row>
    <row r="61" spans="1:24" ht="36.75" customHeight="1" x14ac:dyDescent="0.25">
      <c r="A61" s="29" t="s">
        <v>85</v>
      </c>
      <c r="B61" s="30">
        <v>320</v>
      </c>
      <c r="C61" s="34"/>
      <c r="D61" s="25">
        <f t="shared" si="37"/>
        <v>3516.4799999999814</v>
      </c>
      <c r="E61" s="27">
        <f t="shared" ref="E61:J61" si="43">E66</f>
        <v>0</v>
      </c>
      <c r="F61" s="27">
        <f t="shared" si="43"/>
        <v>0</v>
      </c>
      <c r="G61" s="27">
        <f t="shared" si="43"/>
        <v>0</v>
      </c>
      <c r="H61" s="27">
        <f t="shared" si="43"/>
        <v>0</v>
      </c>
      <c r="I61" s="27">
        <f t="shared" si="43"/>
        <v>3516.4799999999814</v>
      </c>
      <c r="J61" s="27">
        <f t="shared" si="43"/>
        <v>0</v>
      </c>
      <c r="K61" s="25">
        <f t="shared" si="39"/>
        <v>0</v>
      </c>
      <c r="L61" s="27">
        <f t="shared" ref="L61:Q61" si="44">L66</f>
        <v>0</v>
      </c>
      <c r="M61" s="27">
        <f t="shared" si="44"/>
        <v>0</v>
      </c>
      <c r="N61" s="27">
        <f t="shared" si="44"/>
        <v>0</v>
      </c>
      <c r="O61" s="27">
        <f t="shared" si="44"/>
        <v>0</v>
      </c>
      <c r="P61" s="27">
        <f t="shared" si="44"/>
        <v>0</v>
      </c>
      <c r="Q61" s="27">
        <f t="shared" si="44"/>
        <v>0</v>
      </c>
      <c r="R61" s="25">
        <f t="shared" si="41"/>
        <v>0</v>
      </c>
      <c r="S61" s="27">
        <f t="shared" ref="S61:X61" si="45">S66</f>
        <v>0</v>
      </c>
      <c r="T61" s="27">
        <f t="shared" si="45"/>
        <v>0</v>
      </c>
      <c r="U61" s="27">
        <f t="shared" si="45"/>
        <v>0</v>
      </c>
      <c r="V61" s="27">
        <f t="shared" si="45"/>
        <v>0</v>
      </c>
      <c r="W61" s="27">
        <f t="shared" si="45"/>
        <v>0</v>
      </c>
      <c r="X61" s="27">
        <f t="shared" si="45"/>
        <v>0</v>
      </c>
    </row>
    <row r="62" spans="1:24" ht="24.75" customHeight="1" x14ac:dyDescent="0.25">
      <c r="A62" s="75" t="s">
        <v>86</v>
      </c>
      <c r="B62" s="30">
        <v>320</v>
      </c>
      <c r="C62" s="34"/>
      <c r="D62" s="25">
        <f t="shared" si="37"/>
        <v>55186325</v>
      </c>
      <c r="E62" s="26">
        <f t="shared" ref="E62:J62" si="46">E10</f>
        <v>54113500</v>
      </c>
      <c r="F62" s="26">
        <f t="shared" si="46"/>
        <v>373825</v>
      </c>
      <c r="G62" s="26">
        <f t="shared" si="46"/>
        <v>0</v>
      </c>
      <c r="H62" s="26">
        <f t="shared" si="46"/>
        <v>0</v>
      </c>
      <c r="I62" s="26">
        <f t="shared" si="46"/>
        <v>699000</v>
      </c>
      <c r="J62" s="26">
        <f t="shared" si="46"/>
        <v>0</v>
      </c>
      <c r="K62" s="25">
        <f t="shared" si="39"/>
        <v>55186325</v>
      </c>
      <c r="L62" s="26">
        <f t="shared" ref="L62:Q62" si="47">L10</f>
        <v>54113500</v>
      </c>
      <c r="M62" s="26">
        <f t="shared" si="47"/>
        <v>373825</v>
      </c>
      <c r="N62" s="26">
        <f t="shared" si="47"/>
        <v>0</v>
      </c>
      <c r="O62" s="26">
        <f t="shared" si="47"/>
        <v>0</v>
      </c>
      <c r="P62" s="26">
        <f t="shared" si="47"/>
        <v>699000</v>
      </c>
      <c r="Q62" s="26">
        <f t="shared" si="47"/>
        <v>0</v>
      </c>
      <c r="R62" s="25">
        <f t="shared" si="41"/>
        <v>55186325</v>
      </c>
      <c r="S62" s="26">
        <f t="shared" ref="S62:X62" si="48">S10</f>
        <v>54113500</v>
      </c>
      <c r="T62" s="26">
        <f t="shared" si="48"/>
        <v>373825</v>
      </c>
      <c r="U62" s="26">
        <f t="shared" si="48"/>
        <v>0</v>
      </c>
      <c r="V62" s="26">
        <f t="shared" si="48"/>
        <v>0</v>
      </c>
      <c r="W62" s="26">
        <f t="shared" si="48"/>
        <v>699000</v>
      </c>
      <c r="X62" s="26">
        <f t="shared" si="48"/>
        <v>0</v>
      </c>
    </row>
    <row r="63" spans="1:24" ht="39.75" customHeight="1" x14ac:dyDescent="0.25">
      <c r="A63" s="71" t="s">
        <v>87</v>
      </c>
      <c r="B63" s="72">
        <v>400</v>
      </c>
      <c r="C63" s="76"/>
      <c r="D63" s="25">
        <f t="shared" si="37"/>
        <v>55189841.479999997</v>
      </c>
      <c r="E63" s="74">
        <f t="shared" ref="E63:J63" si="49">E64+E65</f>
        <v>54113500</v>
      </c>
      <c r="F63" s="74">
        <f t="shared" si="49"/>
        <v>373825</v>
      </c>
      <c r="G63" s="74">
        <f t="shared" si="49"/>
        <v>0</v>
      </c>
      <c r="H63" s="74">
        <f t="shared" si="49"/>
        <v>0</v>
      </c>
      <c r="I63" s="74">
        <f t="shared" si="49"/>
        <v>702516.48</v>
      </c>
      <c r="J63" s="74">
        <f t="shared" si="49"/>
        <v>0</v>
      </c>
      <c r="K63" s="25">
        <f t="shared" si="39"/>
        <v>55186325</v>
      </c>
      <c r="L63" s="74">
        <f t="shared" ref="L63:Q63" si="50">L64+L65</f>
        <v>54113500</v>
      </c>
      <c r="M63" s="74">
        <f t="shared" si="50"/>
        <v>373825</v>
      </c>
      <c r="N63" s="74">
        <f t="shared" si="50"/>
        <v>0</v>
      </c>
      <c r="O63" s="74">
        <f t="shared" si="50"/>
        <v>0</v>
      </c>
      <c r="P63" s="74">
        <f t="shared" si="50"/>
        <v>699000</v>
      </c>
      <c r="Q63" s="74">
        <f t="shared" si="50"/>
        <v>0</v>
      </c>
      <c r="R63" s="25">
        <f t="shared" si="41"/>
        <v>55186325</v>
      </c>
      <c r="S63" s="74">
        <f t="shared" ref="S63:X63" si="51">S64+S65</f>
        <v>54113500</v>
      </c>
      <c r="T63" s="74">
        <f t="shared" si="51"/>
        <v>373825</v>
      </c>
      <c r="U63" s="74">
        <f t="shared" si="51"/>
        <v>0</v>
      </c>
      <c r="V63" s="74">
        <f t="shared" si="51"/>
        <v>0</v>
      </c>
      <c r="W63" s="74">
        <f t="shared" si="51"/>
        <v>699000</v>
      </c>
      <c r="X63" s="74">
        <f t="shared" si="51"/>
        <v>0</v>
      </c>
    </row>
    <row r="64" spans="1:24" ht="34.5" customHeight="1" x14ac:dyDescent="0.25">
      <c r="A64" s="29" t="s">
        <v>88</v>
      </c>
      <c r="B64" s="30">
        <v>410</v>
      </c>
      <c r="C64" s="34"/>
      <c r="D64" s="25">
        <f t="shared" si="37"/>
        <v>3516.4799999999814</v>
      </c>
      <c r="E64" s="26">
        <f t="shared" ref="E64:J64" si="52">E66</f>
        <v>0</v>
      </c>
      <c r="F64" s="26">
        <f t="shared" si="52"/>
        <v>0</v>
      </c>
      <c r="G64" s="26">
        <f t="shared" si="52"/>
        <v>0</v>
      </c>
      <c r="H64" s="26">
        <f t="shared" si="52"/>
        <v>0</v>
      </c>
      <c r="I64" s="26">
        <f t="shared" si="52"/>
        <v>3516.4799999999814</v>
      </c>
      <c r="J64" s="26">
        <f t="shared" si="52"/>
        <v>0</v>
      </c>
      <c r="K64" s="25">
        <f t="shared" si="39"/>
        <v>0</v>
      </c>
      <c r="L64" s="26">
        <f t="shared" ref="L64:Q64" si="53">L66</f>
        <v>0</v>
      </c>
      <c r="M64" s="26">
        <f t="shared" si="53"/>
        <v>0</v>
      </c>
      <c r="N64" s="26">
        <f t="shared" si="53"/>
        <v>0</v>
      </c>
      <c r="O64" s="26">
        <f t="shared" si="53"/>
        <v>0</v>
      </c>
      <c r="P64" s="26">
        <f t="shared" si="53"/>
        <v>0</v>
      </c>
      <c r="Q64" s="26">
        <f t="shared" si="53"/>
        <v>0</v>
      </c>
      <c r="R64" s="25">
        <f t="shared" si="41"/>
        <v>0</v>
      </c>
      <c r="S64" s="26">
        <f t="shared" ref="S64:X64" si="54">S66</f>
        <v>0</v>
      </c>
      <c r="T64" s="26">
        <f t="shared" si="54"/>
        <v>0</v>
      </c>
      <c r="U64" s="26">
        <f t="shared" si="54"/>
        <v>0</v>
      </c>
      <c r="V64" s="26">
        <f t="shared" si="54"/>
        <v>0</v>
      </c>
      <c r="W64" s="26">
        <f t="shared" si="54"/>
        <v>0</v>
      </c>
      <c r="X64" s="26">
        <f t="shared" si="54"/>
        <v>0</v>
      </c>
    </row>
    <row r="65" spans="1:24" ht="19.5" customHeight="1" x14ac:dyDescent="0.25">
      <c r="A65" s="29" t="s">
        <v>89</v>
      </c>
      <c r="B65" s="30">
        <v>420</v>
      </c>
      <c r="C65" s="34"/>
      <c r="D65" s="25">
        <f t="shared" si="37"/>
        <v>55186325</v>
      </c>
      <c r="E65" s="26">
        <f t="shared" ref="E65:J65" si="55">E10</f>
        <v>54113500</v>
      </c>
      <c r="F65" s="26">
        <f t="shared" si="55"/>
        <v>373825</v>
      </c>
      <c r="G65" s="26">
        <f t="shared" si="55"/>
        <v>0</v>
      </c>
      <c r="H65" s="26">
        <f t="shared" si="55"/>
        <v>0</v>
      </c>
      <c r="I65" s="26">
        <f t="shared" si="55"/>
        <v>699000</v>
      </c>
      <c r="J65" s="26">
        <f t="shared" si="55"/>
        <v>0</v>
      </c>
      <c r="K65" s="25">
        <f t="shared" si="39"/>
        <v>55186325</v>
      </c>
      <c r="L65" s="26">
        <f t="shared" ref="L65:Q65" si="56">L10</f>
        <v>54113500</v>
      </c>
      <c r="M65" s="26">
        <f t="shared" si="56"/>
        <v>373825</v>
      </c>
      <c r="N65" s="26">
        <f t="shared" si="56"/>
        <v>0</v>
      </c>
      <c r="O65" s="26">
        <f t="shared" si="56"/>
        <v>0</v>
      </c>
      <c r="P65" s="26">
        <f t="shared" si="56"/>
        <v>699000</v>
      </c>
      <c r="Q65" s="26">
        <f t="shared" si="56"/>
        <v>0</v>
      </c>
      <c r="R65" s="25">
        <f t="shared" si="41"/>
        <v>55186325</v>
      </c>
      <c r="S65" s="26">
        <f t="shared" ref="S65:X65" si="57">S10</f>
        <v>54113500</v>
      </c>
      <c r="T65" s="26">
        <f t="shared" si="57"/>
        <v>373825</v>
      </c>
      <c r="U65" s="26">
        <f t="shared" si="57"/>
        <v>0</v>
      </c>
      <c r="V65" s="26">
        <f t="shared" si="57"/>
        <v>0</v>
      </c>
      <c r="W65" s="26">
        <f t="shared" si="57"/>
        <v>699000</v>
      </c>
      <c r="X65" s="26">
        <f t="shared" si="57"/>
        <v>0</v>
      </c>
    </row>
    <row r="66" spans="1:24" ht="40.5" customHeight="1" x14ac:dyDescent="0.25">
      <c r="A66" s="71" t="s">
        <v>90</v>
      </c>
      <c r="B66" s="72">
        <v>500</v>
      </c>
      <c r="C66" s="73" t="s">
        <v>20</v>
      </c>
      <c r="D66" s="19">
        <f t="shared" si="37"/>
        <v>3516.4799999999814</v>
      </c>
      <c r="E66" s="77">
        <f t="shared" ref="E66:J66" si="58">E20-E10</f>
        <v>0</v>
      </c>
      <c r="F66" s="77">
        <f t="shared" si="58"/>
        <v>0</v>
      </c>
      <c r="G66" s="77">
        <f t="shared" si="58"/>
        <v>0</v>
      </c>
      <c r="H66" s="77">
        <f t="shared" si="58"/>
        <v>0</v>
      </c>
      <c r="I66" s="77">
        <f t="shared" si="58"/>
        <v>3516.4799999999814</v>
      </c>
      <c r="J66" s="77">
        <f t="shared" si="58"/>
        <v>0</v>
      </c>
      <c r="K66" s="19">
        <f t="shared" si="39"/>
        <v>0</v>
      </c>
      <c r="L66" s="77">
        <f t="shared" ref="L66:Q66" si="59">L20-L10</f>
        <v>0</v>
      </c>
      <c r="M66" s="77">
        <f t="shared" si="59"/>
        <v>0</v>
      </c>
      <c r="N66" s="77">
        <f t="shared" si="59"/>
        <v>0</v>
      </c>
      <c r="O66" s="77">
        <f t="shared" si="59"/>
        <v>0</v>
      </c>
      <c r="P66" s="77">
        <f t="shared" si="59"/>
        <v>0</v>
      </c>
      <c r="Q66" s="77">
        <f t="shared" si="59"/>
        <v>0</v>
      </c>
      <c r="R66" s="19">
        <f t="shared" si="41"/>
        <v>0</v>
      </c>
      <c r="S66" s="77">
        <f t="shared" ref="S66:X66" si="60">S20-S10</f>
        <v>0</v>
      </c>
      <c r="T66" s="77">
        <f t="shared" si="60"/>
        <v>0</v>
      </c>
      <c r="U66" s="77">
        <f t="shared" si="60"/>
        <v>0</v>
      </c>
      <c r="V66" s="77">
        <f t="shared" si="60"/>
        <v>0</v>
      </c>
      <c r="W66" s="77">
        <f t="shared" si="60"/>
        <v>0</v>
      </c>
      <c r="X66" s="77">
        <f t="shared" si="60"/>
        <v>0</v>
      </c>
    </row>
    <row r="67" spans="1:24" ht="38.25" customHeight="1" thickBot="1" x14ac:dyDescent="0.3">
      <c r="A67" s="71" t="s">
        <v>91</v>
      </c>
      <c r="B67" s="72">
        <v>600</v>
      </c>
      <c r="C67" s="73" t="s">
        <v>20</v>
      </c>
      <c r="D67" s="78">
        <f t="shared" si="37"/>
        <v>0</v>
      </c>
      <c r="E67" s="79">
        <f t="shared" ref="E67:J67" si="61">E60-E63</f>
        <v>0</v>
      </c>
      <c r="F67" s="79">
        <f t="shared" si="61"/>
        <v>0</v>
      </c>
      <c r="G67" s="79">
        <f t="shared" si="61"/>
        <v>0</v>
      </c>
      <c r="H67" s="79">
        <f t="shared" si="61"/>
        <v>0</v>
      </c>
      <c r="I67" s="79">
        <f t="shared" si="61"/>
        <v>0</v>
      </c>
      <c r="J67" s="79">
        <f t="shared" si="61"/>
        <v>0</v>
      </c>
      <c r="K67" s="78">
        <f t="shared" si="39"/>
        <v>0</v>
      </c>
      <c r="L67" s="79">
        <f t="shared" ref="L67:Q67" si="62">L60-L63</f>
        <v>0</v>
      </c>
      <c r="M67" s="79">
        <f t="shared" si="62"/>
        <v>0</v>
      </c>
      <c r="N67" s="79">
        <f t="shared" si="62"/>
        <v>0</v>
      </c>
      <c r="O67" s="79">
        <f t="shared" si="62"/>
        <v>0</v>
      </c>
      <c r="P67" s="79">
        <f t="shared" si="62"/>
        <v>0</v>
      </c>
      <c r="Q67" s="79">
        <f t="shared" si="62"/>
        <v>0</v>
      </c>
      <c r="R67" s="78">
        <f t="shared" si="41"/>
        <v>0</v>
      </c>
      <c r="S67" s="79">
        <f t="shared" ref="S67:X67" si="63">S60-S63</f>
        <v>0</v>
      </c>
      <c r="T67" s="79">
        <f t="shared" si="63"/>
        <v>0</v>
      </c>
      <c r="U67" s="79">
        <f t="shared" si="63"/>
        <v>0</v>
      </c>
      <c r="V67" s="79">
        <f t="shared" si="63"/>
        <v>0</v>
      </c>
      <c r="W67" s="79">
        <f t="shared" si="63"/>
        <v>0</v>
      </c>
      <c r="X67" s="79">
        <f t="shared" si="63"/>
        <v>0</v>
      </c>
    </row>
    <row r="71" spans="1:24" ht="26.45" customHeight="1" x14ac:dyDescent="0.25">
      <c r="A71" s="127" t="s">
        <v>92</v>
      </c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</row>
    <row r="72" spans="1:24" ht="21.75" customHeight="1" thickBot="1" x14ac:dyDescent="0.3">
      <c r="A72" s="127" t="s">
        <v>93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</row>
    <row r="73" spans="1:24" ht="42" customHeight="1" thickBot="1" x14ac:dyDescent="0.3">
      <c r="A73" s="129" t="s">
        <v>4</v>
      </c>
      <c r="B73" s="130"/>
      <c r="C73" s="130"/>
      <c r="D73" s="131"/>
      <c r="E73" s="138" t="s">
        <v>5</v>
      </c>
      <c r="F73" s="138" t="s">
        <v>94</v>
      </c>
      <c r="G73" s="141" t="s">
        <v>95</v>
      </c>
      <c r="H73" s="142"/>
      <c r="I73" s="142"/>
      <c r="J73" s="142"/>
      <c r="K73" s="142"/>
      <c r="L73" s="142"/>
      <c r="M73" s="142"/>
      <c r="N73" s="142"/>
      <c r="O73" s="142"/>
      <c r="P73" s="142"/>
      <c r="Q73" s="143"/>
    </row>
    <row r="74" spans="1:24" ht="15.75" thickBot="1" x14ac:dyDescent="0.3">
      <c r="A74" s="132"/>
      <c r="B74" s="133"/>
      <c r="C74" s="133"/>
      <c r="D74" s="134"/>
      <c r="E74" s="139"/>
      <c r="F74" s="139"/>
      <c r="G74" s="144" t="s">
        <v>96</v>
      </c>
      <c r="H74" s="145"/>
      <c r="I74" s="145"/>
      <c r="J74" s="146"/>
      <c r="K74" s="151" t="s">
        <v>11</v>
      </c>
      <c r="L74" s="142"/>
      <c r="M74" s="142"/>
      <c r="N74" s="142"/>
      <c r="O74" s="142"/>
      <c r="P74" s="142"/>
      <c r="Q74" s="143"/>
    </row>
    <row r="75" spans="1:24" x14ac:dyDescent="0.25">
      <c r="A75" s="132"/>
      <c r="B75" s="133"/>
      <c r="C75" s="133"/>
      <c r="D75" s="134"/>
      <c r="E75" s="139"/>
      <c r="F75" s="139"/>
      <c r="G75" s="147"/>
      <c r="H75" s="145"/>
      <c r="I75" s="145"/>
      <c r="J75" s="146"/>
      <c r="K75" s="152" t="s">
        <v>97</v>
      </c>
      <c r="L75" s="153"/>
      <c r="M75" s="153"/>
      <c r="N75" s="154"/>
      <c r="O75" s="152" t="s">
        <v>98</v>
      </c>
      <c r="P75" s="153"/>
      <c r="Q75" s="154"/>
    </row>
    <row r="76" spans="1:24" ht="65.25" customHeight="1" thickBot="1" x14ac:dyDescent="0.3">
      <c r="A76" s="132"/>
      <c r="B76" s="133"/>
      <c r="C76" s="133"/>
      <c r="D76" s="134"/>
      <c r="E76" s="139"/>
      <c r="F76" s="139"/>
      <c r="G76" s="148"/>
      <c r="H76" s="149"/>
      <c r="I76" s="149"/>
      <c r="J76" s="150"/>
      <c r="K76" s="155"/>
      <c r="L76" s="156"/>
      <c r="M76" s="156"/>
      <c r="N76" s="157"/>
      <c r="O76" s="155"/>
      <c r="P76" s="156"/>
      <c r="Q76" s="157"/>
    </row>
    <row r="77" spans="1:24" ht="79.900000000000006" customHeight="1" thickBot="1" x14ac:dyDescent="0.3">
      <c r="A77" s="135"/>
      <c r="B77" s="136"/>
      <c r="C77" s="136"/>
      <c r="D77" s="137"/>
      <c r="E77" s="140"/>
      <c r="F77" s="140"/>
      <c r="G77" s="158" t="s">
        <v>99</v>
      </c>
      <c r="H77" s="159"/>
      <c r="I77" s="80" t="s">
        <v>100</v>
      </c>
      <c r="J77" s="80" t="s">
        <v>101</v>
      </c>
      <c r="K77" s="158" t="s">
        <v>99</v>
      </c>
      <c r="L77" s="159"/>
      <c r="M77" s="80" t="s">
        <v>100</v>
      </c>
      <c r="N77" s="80" t="s">
        <v>102</v>
      </c>
      <c r="O77" s="81" t="s">
        <v>99</v>
      </c>
      <c r="P77" s="80" t="s">
        <v>103</v>
      </c>
      <c r="Q77" s="80" t="s">
        <v>102</v>
      </c>
    </row>
    <row r="78" spans="1:24" ht="15.75" thickBot="1" x14ac:dyDescent="0.3">
      <c r="A78" s="121">
        <v>1</v>
      </c>
      <c r="B78" s="122"/>
      <c r="C78" s="122"/>
      <c r="D78" s="123"/>
      <c r="E78" s="82">
        <v>2</v>
      </c>
      <c r="F78" s="83">
        <v>3</v>
      </c>
      <c r="G78" s="141">
        <v>4</v>
      </c>
      <c r="H78" s="143"/>
      <c r="I78" s="84">
        <v>5</v>
      </c>
      <c r="J78" s="85">
        <v>6</v>
      </c>
      <c r="K78" s="151">
        <v>7</v>
      </c>
      <c r="L78" s="143"/>
      <c r="M78" s="84">
        <v>8</v>
      </c>
      <c r="N78" s="84">
        <v>9</v>
      </c>
      <c r="O78" s="86">
        <v>10</v>
      </c>
      <c r="P78" s="84">
        <v>11</v>
      </c>
      <c r="Q78" s="87">
        <v>12</v>
      </c>
    </row>
    <row r="79" spans="1:24" ht="15.75" thickBot="1" x14ac:dyDescent="0.3">
      <c r="A79" s="121" t="s">
        <v>104</v>
      </c>
      <c r="B79" s="122"/>
      <c r="C79" s="122"/>
      <c r="D79" s="123"/>
      <c r="E79" s="88" t="s">
        <v>105</v>
      </c>
      <c r="F79" s="83" t="s">
        <v>20</v>
      </c>
      <c r="G79" s="124">
        <f>G80+G82</f>
        <v>9208866.4800000004</v>
      </c>
      <c r="H79" s="125"/>
      <c r="I79" s="89">
        <f>I80+I82</f>
        <v>9205350</v>
      </c>
      <c r="J79" s="89">
        <f>J80+J82</f>
        <v>9205350</v>
      </c>
      <c r="K79" s="126">
        <f>K80+K82</f>
        <v>8927350</v>
      </c>
      <c r="L79" s="125"/>
      <c r="M79" s="89">
        <f>M80+M82</f>
        <v>8927350</v>
      </c>
      <c r="N79" s="89">
        <f>N80+N82</f>
        <v>8927350</v>
      </c>
      <c r="O79" s="89">
        <f>O80+O82</f>
        <v>281516.48</v>
      </c>
      <c r="P79" s="89">
        <f>P80+P82</f>
        <v>278000</v>
      </c>
      <c r="Q79" s="89">
        <f>Q80+Q82</f>
        <v>278000</v>
      </c>
    </row>
    <row r="80" spans="1:24" ht="57.6" customHeight="1" thickBot="1" x14ac:dyDescent="0.3">
      <c r="A80" s="121" t="s">
        <v>106</v>
      </c>
      <c r="B80" s="122"/>
      <c r="C80" s="122"/>
      <c r="D80" s="123"/>
      <c r="E80" s="88" t="s">
        <v>107</v>
      </c>
      <c r="F80" s="83" t="s">
        <v>20</v>
      </c>
      <c r="G80" s="124">
        <f>K80+O80</f>
        <v>0</v>
      </c>
      <c r="H80" s="125"/>
      <c r="I80" s="90">
        <f>M80+P80</f>
        <v>0</v>
      </c>
      <c r="J80" s="91">
        <f>N80+Q80</f>
        <v>0</v>
      </c>
      <c r="K80" s="160">
        <v>0</v>
      </c>
      <c r="L80" s="161"/>
      <c r="M80" s="90">
        <v>0</v>
      </c>
      <c r="N80" s="90">
        <v>0</v>
      </c>
      <c r="O80" s="92">
        <v>0</v>
      </c>
      <c r="P80" s="90">
        <v>0</v>
      </c>
      <c r="Q80" s="93">
        <v>0</v>
      </c>
    </row>
    <row r="81" spans="1:17" ht="15.75" thickBot="1" x14ac:dyDescent="0.3">
      <c r="A81" s="121"/>
      <c r="B81" s="122"/>
      <c r="C81" s="122"/>
      <c r="D81" s="123"/>
      <c r="E81" s="88"/>
      <c r="F81" s="83"/>
      <c r="G81" s="124"/>
      <c r="H81" s="125"/>
      <c r="I81" s="90"/>
      <c r="J81" s="91"/>
      <c r="K81" s="126"/>
      <c r="L81" s="125"/>
      <c r="M81" s="90"/>
      <c r="N81" s="90"/>
      <c r="O81" s="92"/>
      <c r="P81" s="90"/>
      <c r="Q81" s="93"/>
    </row>
    <row r="82" spans="1:17" ht="33.6" customHeight="1" thickBot="1" x14ac:dyDescent="0.3">
      <c r="A82" s="121" t="s">
        <v>108</v>
      </c>
      <c r="B82" s="122"/>
      <c r="C82" s="122"/>
      <c r="D82" s="123"/>
      <c r="E82" s="88" t="s">
        <v>109</v>
      </c>
      <c r="F82" s="83">
        <v>2019</v>
      </c>
      <c r="G82" s="124">
        <f>K82+O82</f>
        <v>9208866.4800000004</v>
      </c>
      <c r="H82" s="125"/>
      <c r="I82" s="90">
        <f>M82+P82</f>
        <v>9205350</v>
      </c>
      <c r="J82" s="91">
        <f>N82+Q82</f>
        <v>9205350</v>
      </c>
      <c r="K82" s="126">
        <f>E44+F44-K80</f>
        <v>8927350</v>
      </c>
      <c r="L82" s="125"/>
      <c r="M82" s="90">
        <f>L44+M44-M80</f>
        <v>8927350</v>
      </c>
      <c r="N82" s="90">
        <f>S44+T44-N80</f>
        <v>8927350</v>
      </c>
      <c r="O82" s="92">
        <f>I44-O80</f>
        <v>281516.48</v>
      </c>
      <c r="P82" s="92">
        <f>P44-P80</f>
        <v>278000</v>
      </c>
      <c r="Q82" s="90">
        <f>W44-Q80</f>
        <v>278000</v>
      </c>
    </row>
    <row r="83" spans="1:17" ht="15.75" thickBot="1" x14ac:dyDescent="0.3">
      <c r="A83" s="121"/>
      <c r="B83" s="122"/>
      <c r="C83" s="122"/>
      <c r="D83" s="123"/>
      <c r="E83" s="88"/>
      <c r="F83" s="83"/>
      <c r="G83" s="124"/>
      <c r="H83" s="125"/>
      <c r="I83" s="90"/>
      <c r="J83" s="91"/>
      <c r="K83" s="126"/>
      <c r="L83" s="125"/>
      <c r="M83" s="90"/>
      <c r="N83" s="90"/>
      <c r="O83" s="92"/>
      <c r="P83" s="90"/>
      <c r="Q83" s="93"/>
    </row>
    <row r="85" spans="1:17" x14ac:dyDescent="0.25">
      <c r="G85" s="94"/>
      <c r="I85" s="94"/>
      <c r="J85" s="94"/>
      <c r="K85" s="94"/>
    </row>
  </sheetData>
  <mergeCells count="62">
    <mergeCell ref="A82:D82"/>
    <mergeCell ref="G82:H82"/>
    <mergeCell ref="K82:L82"/>
    <mergeCell ref="A83:D83"/>
    <mergeCell ref="G83:H83"/>
    <mergeCell ref="K83:L83"/>
    <mergeCell ref="A80:D80"/>
    <mergeCell ref="G80:H80"/>
    <mergeCell ref="K80:L80"/>
    <mergeCell ref="A81:D81"/>
    <mergeCell ref="G81:H81"/>
    <mergeCell ref="K81:L81"/>
    <mergeCell ref="O75:Q76"/>
    <mergeCell ref="G77:H77"/>
    <mergeCell ref="K77:L77"/>
    <mergeCell ref="A78:D78"/>
    <mergeCell ref="G78:H78"/>
    <mergeCell ref="K78:L78"/>
    <mergeCell ref="S7:S8"/>
    <mergeCell ref="T7:T8"/>
    <mergeCell ref="U7:U8"/>
    <mergeCell ref="V7:V8"/>
    <mergeCell ref="A79:D79"/>
    <mergeCell ref="G79:H79"/>
    <mergeCell ref="K79:L79"/>
    <mergeCell ref="A71:O71"/>
    <mergeCell ref="A72:O72"/>
    <mergeCell ref="A73:D77"/>
    <mergeCell ref="E73:E77"/>
    <mergeCell ref="F73:F77"/>
    <mergeCell ref="G73:Q73"/>
    <mergeCell ref="G74:J76"/>
    <mergeCell ref="K74:Q74"/>
    <mergeCell ref="K75:N76"/>
    <mergeCell ref="R5:X5"/>
    <mergeCell ref="D6:D8"/>
    <mergeCell ref="E6:J6"/>
    <mergeCell ref="K6:K8"/>
    <mergeCell ref="L6:Q6"/>
    <mergeCell ref="R6:R8"/>
    <mergeCell ref="S6:X6"/>
    <mergeCell ref="E7:E8"/>
    <mergeCell ref="F7:F8"/>
    <mergeCell ref="G7:G8"/>
    <mergeCell ref="W7:X7"/>
    <mergeCell ref="H7:H8"/>
    <mergeCell ref="I7:J7"/>
    <mergeCell ref="L7:L8"/>
    <mergeCell ref="M7:M8"/>
    <mergeCell ref="N7:N8"/>
    <mergeCell ref="A1:G1"/>
    <mergeCell ref="E3:H3"/>
    <mergeCell ref="L3:O3"/>
    <mergeCell ref="S3:V3"/>
    <mergeCell ref="A4:G4"/>
    <mergeCell ref="A5:A8"/>
    <mergeCell ref="B5:B8"/>
    <mergeCell ref="C5:C8"/>
    <mergeCell ref="D5:J5"/>
    <mergeCell ref="K5:Q5"/>
    <mergeCell ref="O7:O8"/>
    <mergeCell ref="P7:Q7"/>
  </mergeCells>
  <pageMargins left="0.7" right="0.7" top="0.75" bottom="0.75" header="0.3" footer="0.3"/>
  <pageSetup paperSize="9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Конищева</dc:creator>
  <cp:lastModifiedBy>video1</cp:lastModifiedBy>
  <dcterms:created xsi:type="dcterms:W3CDTF">2019-01-24T07:08:36Z</dcterms:created>
  <dcterms:modified xsi:type="dcterms:W3CDTF">2019-03-29T12:06:51Z</dcterms:modified>
</cp:coreProperties>
</file>